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durandisse\Desktop\FOLDER OBLIGATOIRE\PPMs\PPM 2018\"/>
    </mc:Choice>
  </mc:AlternateContent>
  <bookViews>
    <workbookView xWindow="0" yWindow="0" windowWidth="17256" windowHeight="5628" xr2:uid="{3B255590-CE9C-4743-9B24-F32CADC41E19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4" i="1" l="1"/>
  <c r="G64" i="1"/>
  <c r="F63" i="1"/>
  <c r="F75" i="1" s="1"/>
  <c r="F60" i="1"/>
  <c r="A60" i="1"/>
  <c r="A61" i="1" s="1"/>
  <c r="A62" i="1" s="1"/>
  <c r="A63" i="1" s="1"/>
  <c r="A64" i="1" s="1"/>
  <c r="A66" i="1" s="1"/>
  <c r="A67" i="1" s="1"/>
  <c r="A68" i="1" s="1"/>
  <c r="A69" i="1" s="1"/>
  <c r="A70" i="1" s="1"/>
  <c r="A71" i="1" s="1"/>
  <c r="A72" i="1" s="1"/>
  <c r="A73" i="1" s="1"/>
  <c r="F57" i="1"/>
  <c r="F55" i="1"/>
  <c r="F52" i="1"/>
  <c r="F51" i="1"/>
  <c r="F46" i="1"/>
  <c r="F42" i="1"/>
  <c r="F38" i="1"/>
  <c r="F15" i="1"/>
  <c r="F32" i="1" s="1"/>
  <c r="F7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PASSATION</author>
  </authors>
  <commentList>
    <comment ref="C62" authorId="0" shapeId="0" xr:uid="{BB2AFC1C-8F89-4195-9D29-639FF8BEEA62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Avant d'être exécutées, les dépenses administratives doivent être inscrites dans un budget à soumettre à la BID pour non-objection préalable</t>
        </r>
      </text>
    </comment>
    <comment ref="C64" authorId="0" shapeId="0" xr:uid="{7CF104B9-2092-4752-91AA-35353C4A62F7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Autre possibilités : contrat-cadre pour biens et/ou services non consultatifs.</t>
        </r>
      </text>
    </comment>
    <comment ref="C65" authorId="0" shapeId="0" xr:uid="{7D0581FF-DF45-44CF-97D3-044E0F1148B6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Services après vente</t>
        </r>
      </text>
    </comment>
    <comment ref="C67" authorId="0" shapeId="0" xr:uid="{4826947F-AFC7-48E8-B6B6-5C5207AFC985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Avant d'être exécutées, les dépenses administratives doivent être inscrites dans un budget à soumettre à la BID pour non-objection préalable.</t>
        </r>
      </text>
    </comment>
    <comment ref="C70" authorId="0" shapeId="0" xr:uid="{F9CD8A66-AED7-4D15-8FDE-A1CAF2142FB1}">
      <text>
        <r>
          <rPr>
            <b/>
            <sz val="9"/>
            <color indexed="81"/>
            <rFont val="Tahoma"/>
            <family val="2"/>
          </rPr>
          <t>PASSATION:</t>
        </r>
        <r>
          <rPr>
            <sz val="9"/>
            <color indexed="81"/>
            <rFont val="Tahoma"/>
            <family val="2"/>
          </rPr>
          <t xml:space="preserve">
Avant d'être exécutées, les dépenses administratives doivent être inscrites dans un budget à soumettre à la BID pour non-objection préalable.</t>
        </r>
      </text>
    </comment>
  </commentList>
</comments>
</file>

<file path=xl/sharedStrings.xml><?xml version="1.0" encoding="utf-8"?>
<sst xmlns="http://schemas.openxmlformats.org/spreadsheetml/2006/main" count="375" uniqueCount="157">
  <si>
    <t>Agence d'Exécution</t>
  </si>
  <si>
    <r>
      <t>Minist</t>
    </r>
    <r>
      <rPr>
        <sz val="8"/>
        <color theme="1"/>
        <rFont val="Calibri"/>
        <family val="2"/>
      </rPr>
      <t>è</t>
    </r>
    <r>
      <rPr>
        <i/>
        <sz val="8"/>
        <color theme="1"/>
        <rFont val="Times New Roman"/>
        <family val="1"/>
      </rPr>
      <t>re de l'Agriculture des Ressources Naturelles et du Développement Rural</t>
    </r>
  </si>
  <si>
    <t>Unité d'Exécution</t>
  </si>
  <si>
    <t>Unité d'Exécution du Programme</t>
  </si>
  <si>
    <t>Numéro et nom du programme</t>
  </si>
  <si>
    <t>HA-L1094 - Programme de modernisation des services publics de protection zoo-phytosanitaire</t>
  </si>
  <si>
    <t>Ministère de l'Agriculture, des Ressources Naturelles et du Développement Rural</t>
  </si>
  <si>
    <t xml:space="preserve">Unité d'Exécution du Programme </t>
  </si>
  <si>
    <t>HA-L1094 - Programme de modernisation des services Publics de Protection Zoo-phytosanitaire (SPS)</t>
  </si>
  <si>
    <t>Date préparation</t>
  </si>
  <si>
    <t>Octobre 2017</t>
  </si>
  <si>
    <t>Date révision</t>
  </si>
  <si>
    <r>
      <t>F</t>
    </r>
    <r>
      <rPr>
        <b/>
        <sz val="8"/>
        <color theme="1"/>
        <rFont val="Calibri"/>
        <family val="2"/>
      </rPr>
      <t>é</t>
    </r>
    <r>
      <rPr>
        <b/>
        <sz val="8"/>
        <color theme="1"/>
        <rFont val="Times New Roman"/>
        <family val="1"/>
      </rPr>
      <t>vrier 2018</t>
    </r>
  </si>
  <si>
    <t>Période couverte par le PPM</t>
  </si>
  <si>
    <t>Octobre 2017 à Décembre 2018</t>
  </si>
  <si>
    <t>Numéro de référence du marché (1)</t>
  </si>
  <si>
    <t>Composante et Activité</t>
  </si>
  <si>
    <t>Description du marché</t>
  </si>
  <si>
    <t>Méthode de passation de marché (2)</t>
  </si>
  <si>
    <t>Révision                              Ex Ante ou Ex Post</t>
  </si>
  <si>
    <t>Montant estimatif</t>
  </si>
  <si>
    <t>Dates estimatives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</si>
  <si>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</si>
  <si>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</si>
  <si>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REMARQUES</t>
  </si>
  <si>
    <t>CONTRAINTES</t>
  </si>
  <si>
    <t>Coût estimatif (USD)</t>
  </si>
  <si>
    <t xml:space="preserve"> % BID:</t>
  </si>
  <si>
    <t>% Contrepartie:</t>
  </si>
  <si>
    <t>Publication de l'avis spécifique (Biens - Travaux- SNC) ou de l'Appel à Manifestation d'intérêt  (Firmes de consultation) ou approbation TDR et Grille d'évaluation (consultant individuel)</t>
  </si>
  <si>
    <t>Date de signature du contrat</t>
  </si>
  <si>
    <t>1. BIENS ET SERVICES CONNEXES (B)</t>
  </si>
  <si>
    <t>MARNDR/SPS/B/SED-06/17</t>
  </si>
  <si>
    <t>Composante IV</t>
  </si>
  <si>
    <t>Acquisition vaccins PPC, Teschen, matériels pour enquêtes épidémiologiques</t>
  </si>
  <si>
    <t>SED</t>
  </si>
  <si>
    <t>Ex Ante</t>
  </si>
  <si>
    <r>
      <t>D</t>
    </r>
    <r>
      <rPr>
        <sz val="8"/>
        <color theme="1"/>
        <rFont val="Calibri"/>
        <family val="2"/>
      </rPr>
      <t>é</t>
    </r>
    <r>
      <rPr>
        <sz val="8"/>
        <color theme="1"/>
        <rFont val="Times New Roman"/>
        <family val="1"/>
      </rPr>
      <t>cembre 2017</t>
    </r>
  </si>
  <si>
    <t>HEIFER. - Clause 3.6 (a) - GN-2349-9</t>
  </si>
  <si>
    <t>Adjugé</t>
  </si>
  <si>
    <t>MARNDR/SPS/B/AOI-___/18</t>
  </si>
  <si>
    <t xml:space="preserve">Composantes III et IV </t>
  </si>
  <si>
    <t>Acquisition de 5 incinérateurs pour les DDA et un (1) incinerateur pour LVCQAT</t>
  </si>
  <si>
    <t>AOI</t>
  </si>
  <si>
    <t>Février 2018</t>
  </si>
  <si>
    <t>Juin 2018</t>
  </si>
  <si>
    <t>En attente</t>
  </si>
  <si>
    <t>Dossier d'appel d'offres en cours de préparation</t>
  </si>
  <si>
    <t>MARNDR/SPS/B/AOI-06/17</t>
  </si>
  <si>
    <t xml:space="preserve">Composantes II </t>
  </si>
  <si>
    <t>Achat d'Equipements de laboratoire - Kits de diagnostic pour DPV (Services connexes d'installation et formation de personnel)</t>
  </si>
  <si>
    <t>Décembre 2017</t>
  </si>
  <si>
    <t>Mai 2018</t>
  </si>
  <si>
    <t>En cours</t>
  </si>
  <si>
    <t>En attente des spécifcations techniques</t>
  </si>
  <si>
    <t>MARNDR/SPS/B/CP-___/18</t>
  </si>
  <si>
    <t>Composante II</t>
  </si>
  <si>
    <t>Achat de pièges (industriels et artisanaux)</t>
  </si>
  <si>
    <t>CP</t>
  </si>
  <si>
    <t>Janvier 2018</t>
  </si>
  <si>
    <t>Avril 2018</t>
  </si>
  <si>
    <t>MARNDR/SPS/B/CP-06/17</t>
  </si>
  <si>
    <r>
      <t>Achat de pi</t>
    </r>
    <r>
      <rPr>
        <sz val="8"/>
        <color theme="1"/>
        <rFont val="Calibri"/>
        <family val="2"/>
      </rPr>
      <t>è</t>
    </r>
    <r>
      <rPr>
        <sz val="8"/>
        <color theme="1"/>
        <rFont val="Times New Roman"/>
        <family val="1"/>
      </rPr>
      <t>ges et attractifs pour mouches des fruits</t>
    </r>
  </si>
  <si>
    <t>Septembre 2017</t>
  </si>
  <si>
    <t>Novembre 2017</t>
  </si>
  <si>
    <t>MARNDR/SPS/B/CP-12/17</t>
  </si>
  <si>
    <t>Composante III</t>
  </si>
  <si>
    <t>Achat de Carnets de vaccination</t>
  </si>
  <si>
    <t>MARNDR/SPS/B/CP-08/17</t>
  </si>
  <si>
    <t xml:space="preserve">Acquisition insecticides et attractif  pour le contrôle de la fourmi folle </t>
  </si>
  <si>
    <t>Achat attractifs et insecticides pour fourmi folle</t>
  </si>
  <si>
    <r>
      <t>Acquisition de glaci</t>
    </r>
    <r>
      <rPr>
        <sz val="8"/>
        <color theme="1"/>
        <rFont val="Calibri"/>
        <family val="2"/>
      </rPr>
      <t>è</t>
    </r>
    <r>
      <rPr>
        <sz val="8"/>
        <color theme="1"/>
        <rFont val="Times New Roman"/>
        <family val="1"/>
      </rPr>
      <t>res pour vaccination</t>
    </r>
  </si>
  <si>
    <t>Mars 2018</t>
  </si>
  <si>
    <t>Acquisition seringues et aiguilles pour vaccination</t>
  </si>
  <si>
    <t>Juillet 2018</t>
  </si>
  <si>
    <t>MARNDR/SPS/B/CP-___/17</t>
  </si>
  <si>
    <t>Acquisition d'un (1) véhicule pick-up pour la DPV</t>
  </si>
  <si>
    <t>Achat de Matériel de prélèvement pour PPC et Teschen</t>
  </si>
  <si>
    <t>MARNDR/SPS/B/CP-11/17</t>
  </si>
  <si>
    <t xml:space="preserve">Achat d'Equipement portable de collecte des déchets dangereux </t>
  </si>
  <si>
    <t>Acquisition de fourniture de bureau et photocopieuse</t>
  </si>
  <si>
    <t>Août 2018</t>
  </si>
  <si>
    <t>Achat de Filets à insectes, bocaux à insectes, loupes, sacs plastiques type Ziploc, sécateurs…</t>
  </si>
  <si>
    <t>Specifications techniques non encores recues de l'UPS</t>
  </si>
  <si>
    <t>MARNDR/SPS/B/CP-09/17</t>
  </si>
  <si>
    <t>Achat de système son pour la communication (PPC Teschen)</t>
  </si>
  <si>
    <t>Octobre  2017</t>
  </si>
  <si>
    <t>Achat de 10 génératrices pour les centres départementaux</t>
  </si>
  <si>
    <t>SOUS-TOTAL 1</t>
  </si>
  <si>
    <t>1. TRAVAUX (T)</t>
  </si>
  <si>
    <t>MARNDR/SPS/T/AOI-_____/18</t>
  </si>
  <si>
    <t>Sélection d'une entreprise pour les travaux de réhabilitation et d'aménagement du LVCQAT</t>
  </si>
  <si>
    <t>Novembre 2018</t>
  </si>
  <si>
    <t>Juin 2019</t>
  </si>
  <si>
    <t>MARNDR/SPS/T/AONO-_____/18</t>
  </si>
  <si>
    <t>Construction de deux (2) centres départementaux de protection sanitaire (Nord et Artibonite)</t>
  </si>
  <si>
    <t>AONO</t>
  </si>
  <si>
    <t>SOUS-TOTAL 2</t>
  </si>
  <si>
    <t>3. SERVICES NON CONSULTATIFS (SNC)</t>
  </si>
  <si>
    <t>SOUS-TOTAL 3</t>
  </si>
  <si>
    <t xml:space="preserve">4. BUREAUX DE SERVICES-CONSEILS  (PI)                                                                                                                                     </t>
  </si>
  <si>
    <t>MARNDR/SPS/SFQC-02/17</t>
  </si>
  <si>
    <t>Conception et supervision des travaux de reconstruction du LVCQAT</t>
  </si>
  <si>
    <t>SFQC</t>
  </si>
  <si>
    <t>Ex-Ante</t>
  </si>
  <si>
    <t>Aout 2017</t>
  </si>
  <si>
    <t>SOUS-TOTAL 4</t>
  </si>
  <si>
    <t xml:space="preserve">5. CONSULTANTS INDIVIDUELS         (CI)                                                                                                                                                              </t>
  </si>
  <si>
    <t>MARNDRN/SPS/CI/QCII-__/18</t>
  </si>
  <si>
    <t>Recrutement d'un consultant pour assistance technique pour le suivi des spécifications techniques (études pour la construction du LVCQAT</t>
  </si>
  <si>
    <t>QCII</t>
  </si>
  <si>
    <t>Ex ante</t>
  </si>
  <si>
    <t>En attente des TDRs</t>
  </si>
  <si>
    <t>L'étendue des prestations a définir</t>
  </si>
  <si>
    <t>MARNDR/SPS/CI/QCII-__/18</t>
  </si>
  <si>
    <t>Consultant international pour la définition des modalités de mise place d'un système d'accréditation fonctionnel  dans le cadre des réalites haitiennes sur la base des systèmes existant</t>
  </si>
  <si>
    <t>Dr Millien a promis de transmettre les TDR au plus le 4 avril 2017</t>
  </si>
  <si>
    <t> MARNDR/SPS/CI/QCIN-10/17</t>
  </si>
  <si>
    <t>Administration</t>
  </si>
  <si>
    <t>Recrutement d'un administrateur pour le Programme SPS</t>
  </si>
  <si>
    <t>QCIN</t>
  </si>
  <si>
    <t> MARNDR/SPS/CI/QCIN-______/17</t>
  </si>
  <si>
    <t>Respnsable de programmation et suivi-évaluation</t>
  </si>
  <si>
    <t> MARNDR/SPS/CI/QCIN-______/18</t>
  </si>
  <si>
    <t>Recrutement de deux (2) consultants pour la supervision des travaux de costruction des 2 CDPS</t>
  </si>
  <si>
    <t>MARNDR/SPS/CI/SED-15/18</t>
  </si>
  <si>
    <t>Recrutement d'un comptable pour le Programme</t>
  </si>
  <si>
    <t>Hébert Hériveaux - Claude 5.4 alinéa (a) - politiques 2350-9</t>
  </si>
  <si>
    <t>MARNDR/SPS/CI/SED-14/17</t>
  </si>
  <si>
    <t>Responsable unités de froid et liason UPMP</t>
  </si>
  <si>
    <t>Jules Eliézère Ricardo - Claude 5.4 alinéa (d) - politiques 2350-9</t>
  </si>
  <si>
    <t>SOUS-TOTAL 5</t>
  </si>
  <si>
    <t>6. DÉPENSES OPÉRATIONNELLES  (DO)</t>
  </si>
  <si>
    <t>Renouvellement contrats 60 agents vétérinaires</t>
  </si>
  <si>
    <t>N/A</t>
  </si>
  <si>
    <t>Ex-ante</t>
  </si>
  <si>
    <t>Renouvellement contrats personnel du Programme</t>
  </si>
  <si>
    <t>Réunions de coordinnation (frais de déplacement, de restauration et de location de véhicules) = réunions du personnel de terrain de la Santé Animale</t>
  </si>
  <si>
    <t>Acquisition de matériels didactiques (photos, flyers, crayons, cahiers,…) pour la Formation de membres de GSBP et de matériels didactiques : photos, flyers, crayons, cahiers, pour la Formation Bénévoles de terrain (protection végétale)</t>
  </si>
  <si>
    <t>Composante I</t>
  </si>
  <si>
    <t>Achat de Fournitures de bureau et autres consommables pour la Protection végétale et la santé animale (Damien + terrain),  LVCQAT</t>
  </si>
  <si>
    <t>Entretien / réparation (Véhicules, Motos, Génératrices, Incinérateurs, Matériel informatique)</t>
  </si>
  <si>
    <t>Transport des échantillons (pour campagne de vaccination)</t>
  </si>
  <si>
    <t>Ex-post</t>
  </si>
  <si>
    <t>Frais opérationnels pour réunions sur le terrain avec les acteurs économiques concernés pour Campagne de sensibilisation sur le système de recouvrement des coûts</t>
  </si>
  <si>
    <t>Réalisation de Campagne-ateliers d’information sur le système, les procédures, etc… dans tous les départements (Accréditation des professionnels vétérinaires privés et Ordre National Vétérinaire)</t>
  </si>
  <si>
    <t>Budget communication "alerte" en cas d'urgence en matière de protection végétale</t>
  </si>
  <si>
    <t xml:space="preserve">Dépenses opérationnelles (carburant) pour le contrôle de la fourmi folle  </t>
  </si>
  <si>
    <t>Formation de formateurs et formation des membres de GSBP (frais de restauration, déplacement, logement…)</t>
  </si>
  <si>
    <t>Achat de glaces (pour campagne de vaccination)</t>
  </si>
  <si>
    <t>Achat de lassos à porcs</t>
  </si>
  <si>
    <t>SOUS-TOTAL 6</t>
  </si>
  <si>
    <t>TOTAL</t>
  </si>
  <si>
    <r>
      <rPr>
        <b/>
        <sz val="9"/>
        <color theme="1"/>
        <rFont val="Times New Roman"/>
        <family val="1"/>
      </rPr>
      <t xml:space="preserve">(1) LE NUMERO DE REFERENCE </t>
    </r>
    <r>
      <rPr>
        <sz val="9"/>
        <color theme="1"/>
        <rFont val="Times New Roman"/>
        <family val="1"/>
      </rPr>
      <t xml:space="preserve"> doit inclure les informations suivantes : Le numéro de l'opération; l'unité d'exécution; le type de marché (B, T, SNC, PI, CI,DO); la méthode de sélection; la séquence; l'année. </t>
    </r>
  </si>
  <si>
    <r>
      <rPr>
        <b/>
        <sz val="9"/>
        <color theme="1"/>
        <rFont val="Times New Roman"/>
        <family val="1"/>
      </rPr>
      <t>(2) METHODE DE PDM</t>
    </r>
    <r>
      <rPr>
        <sz val="9"/>
        <color theme="1"/>
        <rFont val="Times New Roman"/>
        <family val="1"/>
      </rPr>
      <t>- Biens et Travaux: AOI - Appel d'Offres International;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</si>
  <si>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9"/>
        <color theme="1"/>
        <rFont val="Times New Roman"/>
        <family val="1"/>
      </rPr>
      <t>(3) ENTENTE DIRECTE</t>
    </r>
    <r>
      <rPr>
        <sz val="9"/>
        <color theme="1"/>
        <rFont val="Times New Roman"/>
        <family val="1"/>
      </rPr>
      <t xml:space="preserve"> - Chaque contrat dans le quel la methode d'entente direct est proposée inclue le numero de la clause et l'alinea correspondant aux Politiques de Passation des Marches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</si>
  <si>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r>
      <rPr>
        <b/>
        <sz val="9"/>
        <color theme="1"/>
        <rFont val="Times New Roman"/>
        <family val="1"/>
      </rPr>
      <t>(4) STATUT</t>
    </r>
    <r>
      <rPr>
        <sz val="9"/>
        <color theme="1"/>
        <rFont val="Times New Roman"/>
        <family val="1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</si>
</sst>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[$-409]d\-mmm\-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i/>
      <sz val="8"/>
      <color theme="1"/>
      <name val="Times New Roman"/>
      <family val="1"/>
    </font>
    <font>
      <sz val="8"/>
      <color theme="1"/>
      <name val="Calibri"/>
      <family val="2"/>
    </font>
    <font>
      <sz val="9"/>
      <color theme="1"/>
      <name val="Times New Roman"/>
      <family val="1"/>
    </font>
    <font>
      <i/>
      <sz val="12"/>
      <color theme="1"/>
      <name val="Times New Roman"/>
      <family val="1"/>
    </font>
    <font>
      <b/>
      <sz val="8"/>
      <color theme="1"/>
      <name val="Calibri"/>
      <family val="2"/>
    </font>
    <font>
      <sz val="10"/>
      <name val="Arial"/>
      <family val="2"/>
    </font>
    <font>
      <b/>
      <sz val="9"/>
      <color theme="1"/>
      <name val="Times New Roman"/>
      <family val="1"/>
    </font>
    <font>
      <sz val="8"/>
      <name val="Times New Roman"/>
      <family val="1"/>
    </font>
    <font>
      <sz val="9"/>
      <color rgb="FFFF0000"/>
      <name val="Times New Roman"/>
      <family val="1"/>
    </font>
    <font>
      <b/>
      <i/>
      <sz val="8"/>
      <color theme="1"/>
      <name val="Times New Roman"/>
      <family val="1"/>
    </font>
    <font>
      <i/>
      <sz val="9"/>
      <color theme="1"/>
      <name val="Times New Roman"/>
      <family val="1"/>
    </font>
    <font>
      <b/>
      <i/>
      <sz val="9"/>
      <color theme="1"/>
      <name val="Times New Roman"/>
      <family val="1"/>
    </font>
    <font>
      <sz val="8"/>
      <color rgb="FF222222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0" fontId="9" fillId="0" borderId="0"/>
  </cellStyleXfs>
  <cellXfs count="191">
    <xf numFmtId="0" fontId="0" fillId="0" borderId="0" xfId="0"/>
    <xf numFmtId="0" fontId="2" fillId="0" borderId="0" xfId="0" applyFont="1" applyFill="1"/>
    <xf numFmtId="0" fontId="3" fillId="0" borderId="1" xfId="0" applyFont="1" applyFill="1" applyBorder="1" applyAlignment="1">
      <alignment horizontal="justify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/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justify" wrapText="1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3" fillId="0" borderId="5" xfId="0" applyNumberFormat="1" applyFont="1" applyFill="1" applyBorder="1" applyAlignment="1">
      <alignment horizontal="left" vertical="center"/>
    </xf>
    <xf numFmtId="0" fontId="2" fillId="0" borderId="0" xfId="0" applyFont="1" applyFill="1" applyBorder="1"/>
    <xf numFmtId="0" fontId="3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/>
    <xf numFmtId="0" fontId="3" fillId="0" borderId="5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justify" vertical="center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justify"/>
    </xf>
    <xf numFmtId="0" fontId="2" fillId="2" borderId="6" xfId="3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justify" vertical="center" wrapText="1"/>
    </xf>
    <xf numFmtId="0" fontId="2" fillId="2" borderId="7" xfId="3" applyFont="1" applyFill="1" applyBorder="1" applyAlignment="1">
      <alignment horizontal="center" vertical="center" wrapText="1"/>
    </xf>
    <xf numFmtId="0" fontId="6" fillId="2" borderId="7" xfId="3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vertical="center" wrapText="1"/>
    </xf>
    <xf numFmtId="0" fontId="6" fillId="0" borderId="0" xfId="3" applyFont="1" applyFill="1"/>
    <xf numFmtId="0" fontId="6" fillId="2" borderId="1" xfId="3" applyFont="1" applyFill="1" applyBorder="1" applyAlignment="1">
      <alignment horizontal="center" vertical="center" wrapText="1"/>
    </xf>
    <xf numFmtId="0" fontId="2" fillId="2" borderId="8" xfId="3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2" fillId="2" borderId="9" xfId="3" applyFont="1" applyFill="1" applyBorder="1" applyAlignment="1">
      <alignment horizontal="center" vertical="center" wrapText="1"/>
    </xf>
    <xf numFmtId="0" fontId="6" fillId="2" borderId="9" xfId="3" applyFont="1" applyFill="1" applyBorder="1" applyAlignment="1">
      <alignment horizontal="center" vertical="center" wrapText="1"/>
    </xf>
    <xf numFmtId="0" fontId="3" fillId="3" borderId="2" xfId="3" applyFont="1" applyFill="1" applyBorder="1" applyAlignment="1">
      <alignment horizontal="left" vertical="center" wrapText="1"/>
    </xf>
    <xf numFmtId="0" fontId="3" fillId="3" borderId="3" xfId="3" applyFont="1" applyFill="1" applyBorder="1" applyAlignment="1">
      <alignment horizontal="left" vertical="center" wrapText="1"/>
    </xf>
    <xf numFmtId="0" fontId="3" fillId="3" borderId="4" xfId="3" applyFont="1" applyFill="1" applyBorder="1" applyAlignment="1">
      <alignment horizontal="left" vertical="center" wrapText="1"/>
    </xf>
    <xf numFmtId="0" fontId="10" fillId="3" borderId="2" xfId="3" applyFont="1" applyFill="1" applyBorder="1" applyAlignment="1">
      <alignment horizontal="left" vertical="center" wrapText="1"/>
    </xf>
    <xf numFmtId="0" fontId="10" fillId="3" borderId="1" xfId="3" applyFont="1" applyFill="1" applyBorder="1" applyAlignment="1">
      <alignment horizontal="left" vertical="center" wrapText="1"/>
    </xf>
    <xf numFmtId="0" fontId="2" fillId="4" borderId="1" xfId="3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/>
    </xf>
    <xf numFmtId="0" fontId="2" fillId="4" borderId="1" xfId="3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3" fontId="2" fillId="4" borderId="1" xfId="3" applyNumberFormat="1" applyFont="1" applyFill="1" applyBorder="1" applyAlignment="1">
      <alignment horizontal="center" vertical="center" wrapText="1"/>
    </xf>
    <xf numFmtId="9" fontId="2" fillId="4" borderId="1" xfId="2" applyFont="1" applyFill="1" applyBorder="1" applyAlignment="1">
      <alignment horizontal="left" vertical="center" wrapText="1"/>
    </xf>
    <xf numFmtId="9" fontId="2" fillId="4" borderId="1" xfId="2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0" fillId="4" borderId="2" xfId="3" applyFont="1" applyFill="1" applyBorder="1" applyAlignment="1">
      <alignment horizontal="left" vertical="center" wrapText="1"/>
    </xf>
    <xf numFmtId="0" fontId="10" fillId="4" borderId="0" xfId="3" applyFont="1" applyFill="1" applyBorder="1" applyAlignment="1">
      <alignment horizontal="left" vertical="center" wrapText="1"/>
    </xf>
    <xf numFmtId="0" fontId="10" fillId="4" borderId="1" xfId="3" applyFont="1" applyFill="1" applyBorder="1" applyAlignment="1">
      <alignment horizontal="left" vertical="center" wrapText="1"/>
    </xf>
    <xf numFmtId="0" fontId="6" fillId="4" borderId="0" xfId="3" applyFont="1" applyFill="1"/>
    <xf numFmtId="0" fontId="6" fillId="4" borderId="0" xfId="0" applyFont="1" applyFill="1"/>
    <xf numFmtId="0" fontId="2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justify" vertical="center" wrapText="1"/>
    </xf>
    <xf numFmtId="0" fontId="11" fillId="4" borderId="1" xfId="0" applyNumberFormat="1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center" vertical="center"/>
    </xf>
    <xf numFmtId="9" fontId="11" fillId="4" borderId="1" xfId="2" applyFont="1" applyFill="1" applyBorder="1" applyAlignment="1">
      <alignment horizontal="center" vertical="center" wrapText="1"/>
    </xf>
    <xf numFmtId="9" fontId="11" fillId="4" borderId="1" xfId="2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 wrapText="1"/>
    </xf>
    <xf numFmtId="0" fontId="12" fillId="4" borderId="0" xfId="4" applyFont="1" applyFill="1" applyBorder="1" applyAlignment="1">
      <alignment vertical="center" wrapText="1"/>
    </xf>
    <xf numFmtId="0" fontId="12" fillId="4" borderId="0" xfId="3" applyFont="1" applyFill="1"/>
    <xf numFmtId="0" fontId="12" fillId="4" borderId="1" xfId="3" applyFont="1" applyFill="1" applyBorder="1"/>
    <xf numFmtId="0" fontId="12" fillId="4" borderId="0" xfId="0" applyFont="1" applyFill="1"/>
    <xf numFmtId="0" fontId="2" fillId="0" borderId="1" xfId="0" applyFont="1" applyFill="1" applyBorder="1" applyAlignment="1">
      <alignment horizontal="justify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9" fontId="2" fillId="0" borderId="1" xfId="2" applyFont="1" applyFill="1" applyBorder="1" applyAlignment="1">
      <alignment horizontal="center" vertical="center" wrapText="1"/>
    </xf>
    <xf numFmtId="9" fontId="2" fillId="0" borderId="1" xfId="2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3" applyFont="1" applyFill="1" applyBorder="1"/>
    <xf numFmtId="0" fontId="2" fillId="4" borderId="1" xfId="0" applyFont="1" applyFill="1" applyBorder="1" applyAlignment="1">
      <alignment horizontal="justify" vertical="center" wrapText="1"/>
    </xf>
    <xf numFmtId="3" fontId="2" fillId="4" borderId="1" xfId="0" applyNumberFormat="1" applyFont="1" applyFill="1" applyBorder="1" applyAlignment="1">
      <alignment horizontal="center" vertical="center"/>
    </xf>
    <xf numFmtId="9" fontId="2" fillId="4" borderId="1" xfId="2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0" fontId="6" fillId="4" borderId="1" xfId="3" applyFont="1" applyFill="1" applyBorder="1"/>
    <xf numFmtId="0" fontId="6" fillId="4" borderId="0" xfId="4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3" fontId="2" fillId="4" borderId="2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6" fillId="4" borderId="1" xfId="3" applyFont="1" applyFill="1" applyBorder="1" applyAlignment="1">
      <alignment wrapText="1"/>
    </xf>
    <xf numFmtId="0" fontId="2" fillId="4" borderId="2" xfId="0" applyNumberFormat="1" applyFont="1" applyFill="1" applyBorder="1" applyAlignment="1">
      <alignment horizontal="center" vertical="center" wrapText="1"/>
    </xf>
    <xf numFmtId="0" fontId="2" fillId="4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justify" vertical="center" wrapText="1"/>
    </xf>
    <xf numFmtId="0" fontId="2" fillId="4" borderId="4" xfId="0" applyNumberFormat="1" applyFont="1" applyFill="1" applyBorder="1" applyAlignment="1">
      <alignment horizontal="center" vertical="center"/>
    </xf>
    <xf numFmtId="0" fontId="13" fillId="0" borderId="2" xfId="3" applyFont="1" applyFill="1" applyBorder="1" applyAlignment="1">
      <alignment vertical="center" wrapText="1"/>
    </xf>
    <xf numFmtId="0" fontId="13" fillId="0" borderId="3" xfId="3" applyFont="1" applyFill="1" applyBorder="1" applyAlignment="1">
      <alignment vertical="center" wrapText="1"/>
    </xf>
    <xf numFmtId="0" fontId="13" fillId="0" borderId="4" xfId="3" applyFont="1" applyFill="1" applyBorder="1" applyAlignment="1">
      <alignment vertical="center" wrapText="1"/>
    </xf>
    <xf numFmtId="43" fontId="13" fillId="0" borderId="2" xfId="1" applyFont="1" applyFill="1" applyBorder="1" applyAlignment="1">
      <alignment vertical="center" wrapText="1"/>
    </xf>
    <xf numFmtId="0" fontId="13" fillId="0" borderId="1" xfId="3" applyFont="1" applyFill="1" applyBorder="1" applyAlignment="1">
      <alignment vertical="center" wrapText="1"/>
    </xf>
    <xf numFmtId="0" fontId="14" fillId="0" borderId="1" xfId="0" applyFont="1" applyFill="1" applyBorder="1"/>
    <xf numFmtId="0" fontId="14" fillId="0" borderId="0" xfId="4" applyFont="1" applyFill="1" applyBorder="1" applyAlignment="1">
      <alignment vertical="center" wrapText="1"/>
    </xf>
    <xf numFmtId="0" fontId="14" fillId="0" borderId="0" xfId="0" applyFont="1" applyFill="1"/>
    <xf numFmtId="0" fontId="3" fillId="0" borderId="1" xfId="3" applyFont="1" applyFill="1" applyBorder="1" applyAlignment="1">
      <alignment vertical="center" wrapText="1"/>
    </xf>
    <xf numFmtId="0" fontId="3" fillId="0" borderId="1" xfId="3" applyFont="1" applyFill="1" applyBorder="1" applyAlignment="1">
      <alignment horizontal="justify" vertical="center" wrapText="1"/>
    </xf>
    <xf numFmtId="43" fontId="3" fillId="0" borderId="2" xfId="1" applyFont="1" applyFill="1" applyBorder="1" applyAlignment="1">
      <alignment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3" fillId="3" borderId="10" xfId="3" applyFont="1" applyFill="1" applyBorder="1" applyAlignment="1">
      <alignment horizontal="left" vertical="center" wrapText="1"/>
    </xf>
    <xf numFmtId="0" fontId="3" fillId="3" borderId="11" xfId="3" applyFont="1" applyFill="1" applyBorder="1" applyAlignment="1">
      <alignment horizontal="left" vertical="center" wrapText="1"/>
    </xf>
    <xf numFmtId="0" fontId="3" fillId="3" borderId="11" xfId="3" applyFont="1" applyFill="1" applyBorder="1" applyAlignment="1">
      <alignment horizontal="left" vertical="center" wrapText="1"/>
    </xf>
    <xf numFmtId="0" fontId="3" fillId="3" borderId="1" xfId="3" applyFont="1" applyFill="1" applyBorder="1" applyAlignment="1">
      <alignment horizontal="left" vertical="center" wrapText="1"/>
    </xf>
    <xf numFmtId="0" fontId="3" fillId="3" borderId="1" xfId="3" applyFont="1" applyFill="1" applyBorder="1" applyAlignment="1">
      <alignment horizontal="center" vertical="center" wrapText="1"/>
    </xf>
    <xf numFmtId="0" fontId="3" fillId="3" borderId="1" xfId="3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2" fillId="4" borderId="3" xfId="0" applyNumberFormat="1" applyFont="1" applyFill="1" applyBorder="1" applyAlignment="1">
      <alignment horizontal="justify" vertical="center" wrapText="1"/>
    </xf>
    <xf numFmtId="0" fontId="2" fillId="4" borderId="0" xfId="0" applyNumberFormat="1" applyFont="1" applyFill="1" applyBorder="1" applyAlignment="1">
      <alignment horizontal="center" vertical="center"/>
    </xf>
    <xf numFmtId="9" fontId="2" fillId="4" borderId="1" xfId="0" applyNumberFormat="1" applyFont="1" applyFill="1" applyBorder="1" applyAlignment="1">
      <alignment horizontal="center" vertical="center" wrapText="1"/>
    </xf>
    <xf numFmtId="9" fontId="2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/>
    <xf numFmtId="0" fontId="6" fillId="4" borderId="9" xfId="0" applyFont="1" applyFill="1" applyBorder="1"/>
    <xf numFmtId="0" fontId="14" fillId="0" borderId="0" xfId="4" applyFont="1" applyFill="1" applyBorder="1" applyAlignment="1">
      <alignment horizontal="left" vertical="center" wrapText="1"/>
    </xf>
    <xf numFmtId="0" fontId="14" fillId="0" borderId="3" xfId="4" applyFont="1" applyFill="1" applyBorder="1" applyAlignment="1">
      <alignment horizontal="left" vertical="center" wrapText="1"/>
    </xf>
    <xf numFmtId="0" fontId="15" fillId="4" borderId="9" xfId="3" applyFont="1" applyFill="1" applyBorder="1" applyAlignment="1">
      <alignment horizontal="left" vertical="center" wrapText="1"/>
    </xf>
    <xf numFmtId="0" fontId="10" fillId="3" borderId="9" xfId="3" applyFont="1" applyFill="1" applyBorder="1" applyAlignment="1">
      <alignment horizontal="left" vertical="center" wrapText="1"/>
    </xf>
    <xf numFmtId="0" fontId="10" fillId="3" borderId="12" xfId="3" applyFont="1" applyFill="1" applyBorder="1" applyAlignment="1">
      <alignment horizontal="left" vertical="center" wrapText="1"/>
    </xf>
    <xf numFmtId="0" fontId="10" fillId="3" borderId="9" xfId="3" applyFont="1" applyFill="1" applyBorder="1" applyAlignment="1">
      <alignment horizontal="left" vertical="center" wrapText="1"/>
    </xf>
    <xf numFmtId="0" fontId="3" fillId="4" borderId="1" xfId="3" applyFont="1" applyFill="1" applyBorder="1" applyAlignment="1">
      <alignment horizontal="left" vertical="center" wrapText="1"/>
    </xf>
    <xf numFmtId="0" fontId="3" fillId="4" borderId="1" xfId="3" applyFont="1" applyFill="1" applyBorder="1" applyAlignment="1">
      <alignment horizontal="center" vertical="center" wrapText="1"/>
    </xf>
    <xf numFmtId="0" fontId="10" fillId="4" borderId="9" xfId="3" applyFont="1" applyFill="1" applyBorder="1" applyAlignment="1">
      <alignment horizontal="left" vertical="center" wrapText="1"/>
    </xf>
    <xf numFmtId="0" fontId="10" fillId="4" borderId="11" xfId="3" applyFont="1" applyFill="1" applyBorder="1" applyAlignment="1">
      <alignment horizontal="left" vertical="center" wrapText="1"/>
    </xf>
    <xf numFmtId="43" fontId="3" fillId="4" borderId="1" xfId="3" applyNumberFormat="1" applyFont="1" applyFill="1" applyBorder="1" applyAlignment="1">
      <alignment horizontal="left" vertical="center" wrapText="1"/>
    </xf>
    <xf numFmtId="0" fontId="13" fillId="0" borderId="13" xfId="3" applyFont="1" applyFill="1" applyBorder="1" applyAlignment="1">
      <alignment horizontal="left" vertical="center" wrapText="1"/>
    </xf>
    <xf numFmtId="0" fontId="13" fillId="0" borderId="14" xfId="3" applyFont="1" applyFill="1" applyBorder="1" applyAlignment="1">
      <alignment horizontal="left" vertical="center" wrapText="1"/>
    </xf>
    <xf numFmtId="0" fontId="13" fillId="0" borderId="15" xfId="3" applyFont="1" applyFill="1" applyBorder="1" applyAlignment="1">
      <alignment horizontal="left" vertical="center" wrapText="1"/>
    </xf>
    <xf numFmtId="39" fontId="13" fillId="0" borderId="1" xfId="1" applyNumberFormat="1" applyFont="1" applyFill="1" applyBorder="1" applyAlignment="1">
      <alignment vertical="center" wrapText="1"/>
    </xf>
    <xf numFmtId="0" fontId="3" fillId="3" borderId="16" xfId="3" applyFont="1" applyFill="1" applyBorder="1" applyAlignment="1">
      <alignment horizontal="left" vertical="center" wrapText="1"/>
    </xf>
    <xf numFmtId="0" fontId="3" fillId="3" borderId="17" xfId="3" applyFont="1" applyFill="1" applyBorder="1" applyAlignment="1">
      <alignment horizontal="left" vertical="center" wrapText="1"/>
    </xf>
    <xf numFmtId="0" fontId="3" fillId="3" borderId="17" xfId="3" applyFont="1" applyFill="1" applyBorder="1" applyAlignment="1">
      <alignment horizontal="left" vertical="center" wrapText="1"/>
    </xf>
    <xf numFmtId="0" fontId="3" fillId="3" borderId="17" xfId="3" applyFont="1" applyFill="1" applyBorder="1" applyAlignment="1">
      <alignment horizontal="center" vertical="center" wrapText="1"/>
    </xf>
    <xf numFmtId="0" fontId="6" fillId="4" borderId="0" xfId="0" applyFont="1" applyFill="1" applyAlignment="1">
      <alignment vertical="center"/>
    </xf>
    <xf numFmtId="0" fontId="13" fillId="0" borderId="1" xfId="3" applyFont="1" applyFill="1" applyBorder="1" applyAlignment="1">
      <alignment vertical="center" wrapText="1"/>
    </xf>
    <xf numFmtId="0" fontId="13" fillId="0" borderId="1" xfId="3" applyFont="1" applyFill="1" applyBorder="1" applyAlignment="1">
      <alignment horizontal="justify" vertical="center" wrapText="1"/>
    </xf>
    <xf numFmtId="0" fontId="4" fillId="0" borderId="1" xfId="0" applyFont="1" applyFill="1" applyBorder="1"/>
    <xf numFmtId="43" fontId="13" fillId="0" borderId="1" xfId="1" applyFont="1" applyFill="1" applyBorder="1" applyAlignment="1">
      <alignment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justify"/>
    </xf>
    <xf numFmtId="0" fontId="3" fillId="0" borderId="1" xfId="3" applyFont="1" applyFill="1" applyBorder="1" applyAlignment="1">
      <alignment horizontal="left" vertical="center" wrapText="1"/>
    </xf>
    <xf numFmtId="3" fontId="2" fillId="0" borderId="1" xfId="0" applyNumberFormat="1" applyFont="1" applyFill="1" applyBorder="1"/>
    <xf numFmtId="0" fontId="6" fillId="0" borderId="0" xfId="4" applyFont="1" applyFill="1" applyBorder="1" applyAlignment="1">
      <alignment horizontal="left" vertical="center" wrapText="1"/>
    </xf>
    <xf numFmtId="0" fontId="6" fillId="0" borderId="3" xfId="4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wrapText="1"/>
    </xf>
    <xf numFmtId="0" fontId="6" fillId="4" borderId="0" xfId="4" applyFont="1" applyFill="1" applyBorder="1" applyAlignment="1">
      <alignment horizontal="left" vertical="center" wrapText="1"/>
    </xf>
    <xf numFmtId="0" fontId="6" fillId="4" borderId="3" xfId="4" applyFont="1" applyFill="1" applyBorder="1" applyAlignment="1">
      <alignment horizontal="left" vertical="center" wrapText="1"/>
    </xf>
    <xf numFmtId="0" fontId="16" fillId="0" borderId="1" xfId="0" applyFont="1" applyBorder="1" applyAlignment="1">
      <alignment wrapText="1"/>
    </xf>
    <xf numFmtId="0" fontId="16" fillId="4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3" fontId="2" fillId="0" borderId="1" xfId="1" applyFont="1" applyFill="1" applyBorder="1"/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8" xfId="4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justify" vertical="center" wrapText="1"/>
    </xf>
    <xf numFmtId="0" fontId="6" fillId="4" borderId="0" xfId="4" applyFont="1" applyFill="1" applyBorder="1"/>
    <xf numFmtId="0" fontId="6" fillId="4" borderId="0" xfId="4" applyFont="1" applyFill="1"/>
    <xf numFmtId="43" fontId="6" fillId="0" borderId="0" xfId="1" applyFont="1" applyFill="1"/>
    <xf numFmtId="3" fontId="2" fillId="4" borderId="1" xfId="0" applyNumberFormat="1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3" fontId="13" fillId="0" borderId="1" xfId="3" applyNumberFormat="1" applyFont="1" applyFill="1" applyBorder="1" applyAlignment="1">
      <alignment horizontal="center" vertical="center" wrapText="1"/>
    </xf>
    <xf numFmtId="0" fontId="14" fillId="0" borderId="18" xfId="4" applyFont="1" applyFill="1" applyBorder="1" applyAlignment="1">
      <alignment horizontal="left" vertical="center" wrapText="1"/>
    </xf>
    <xf numFmtId="0" fontId="10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justify" vertical="center" wrapText="1"/>
    </xf>
    <xf numFmtId="0" fontId="6" fillId="0" borderId="1" xfId="3" applyFont="1" applyFill="1" applyBorder="1" applyAlignment="1">
      <alignment horizontal="center" vertical="center" wrapText="1"/>
    </xf>
    <xf numFmtId="3" fontId="10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left" vertical="center" wrapText="1"/>
    </xf>
    <xf numFmtId="0" fontId="6" fillId="0" borderId="0" xfId="4" applyFont="1" applyFill="1" applyBorder="1"/>
    <xf numFmtId="0" fontId="6" fillId="0" borderId="0" xfId="4" applyFont="1" applyFill="1"/>
    <xf numFmtId="0" fontId="6" fillId="0" borderId="2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justify"/>
    </xf>
    <xf numFmtId="0" fontId="6" fillId="0" borderId="0" xfId="0" applyFont="1" applyFill="1" applyAlignment="1">
      <alignment horizontal="center"/>
    </xf>
    <xf numFmtId="0" fontId="6" fillId="0" borderId="4" xfId="4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vertical="center" wrapText="1"/>
    </xf>
  </cellXfs>
  <cellStyles count="5">
    <cellStyle name="Comma" xfId="1" builtinId="3"/>
    <cellStyle name="Normal" xfId="0" builtinId="0"/>
    <cellStyle name="Normal 2" xfId="3" xr:uid="{16B696E1-011E-42CD-BA50-53118E2A9A41}"/>
    <cellStyle name="Normal 3" xfId="4" xr:uid="{A2294AF0-7629-42F8-9850-B2475070F8CA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0CE8E-E64F-4DC4-9B61-B17135EE2B58}">
  <dimension ref="A1:Q100"/>
  <sheetViews>
    <sheetView tabSelected="1" topLeftCell="A7" workbookViewId="0">
      <selection sqref="A1:XFD1048576"/>
    </sheetView>
  </sheetViews>
  <sheetFormatPr defaultColWidth="9.109375" defaultRowHeight="12" x14ac:dyDescent="0.25"/>
  <cols>
    <col min="1" max="1" width="9.6640625" style="6" customWidth="1"/>
    <col min="2" max="2" width="11.109375" style="6" customWidth="1"/>
    <col min="3" max="3" width="22" style="187" customWidth="1"/>
    <col min="4" max="4" width="9.5546875" style="6" customWidth="1"/>
    <col min="5" max="5" width="7.109375" style="6" customWidth="1"/>
    <col min="6" max="6" width="12.5546875" style="6" customWidth="1"/>
    <col min="7" max="7" width="6.5546875" style="6" bestFit="1" customWidth="1"/>
    <col min="8" max="8" width="5" style="188" customWidth="1"/>
    <col min="9" max="9" width="11.5546875" style="6" customWidth="1"/>
    <col min="10" max="10" width="10.33203125" style="6" customWidth="1"/>
    <col min="11" max="12" width="11.6640625" style="6" customWidth="1"/>
    <col min="13" max="13" width="12.44140625" style="6" hidden="1" customWidth="1"/>
    <col min="14" max="14" width="0.109375" style="6" hidden="1" customWidth="1"/>
    <col min="15" max="15" width="57.44140625" style="6" hidden="1" customWidth="1"/>
    <col min="16" max="16" width="13.109375" style="6" hidden="1" customWidth="1"/>
    <col min="17" max="17" width="0" style="6" hidden="1" customWidth="1"/>
    <col min="18" max="16384" width="9.109375" style="6"/>
  </cols>
  <sheetData>
    <row r="1" spans="1:17" hidden="1" x14ac:dyDescent="0.25">
      <c r="A1" s="1"/>
      <c r="B1" s="1"/>
      <c r="C1" s="2" t="s">
        <v>0</v>
      </c>
      <c r="D1" s="3" t="s">
        <v>1</v>
      </c>
      <c r="E1" s="4"/>
      <c r="F1" s="4"/>
      <c r="G1" s="4"/>
      <c r="H1" s="5"/>
      <c r="I1" s="1"/>
      <c r="J1" s="1"/>
      <c r="K1" s="1"/>
      <c r="L1" s="1"/>
    </row>
    <row r="2" spans="1:17" hidden="1" x14ac:dyDescent="0.25">
      <c r="A2" s="1"/>
      <c r="B2" s="1"/>
      <c r="C2" s="2" t="s">
        <v>2</v>
      </c>
      <c r="D2" s="7" t="s">
        <v>3</v>
      </c>
      <c r="E2" s="8"/>
      <c r="F2" s="8"/>
      <c r="G2" s="9"/>
      <c r="H2" s="10"/>
      <c r="I2" s="11"/>
      <c r="J2" s="11"/>
      <c r="K2" s="11"/>
      <c r="L2" s="1"/>
    </row>
    <row r="3" spans="1:17" hidden="1" x14ac:dyDescent="0.25">
      <c r="A3" s="1"/>
      <c r="B3" s="1"/>
      <c r="C3" s="12" t="s">
        <v>4</v>
      </c>
      <c r="D3" s="3" t="s">
        <v>5</v>
      </c>
      <c r="E3" s="4"/>
      <c r="F3" s="4"/>
      <c r="G3" s="4"/>
      <c r="H3" s="10"/>
      <c r="I3" s="10"/>
      <c r="J3" s="10"/>
      <c r="K3" s="1"/>
      <c r="L3" s="1"/>
    </row>
    <row r="4" spans="1:17" hidden="1" x14ac:dyDescent="0.25">
      <c r="A4" s="1"/>
      <c r="B4" s="1"/>
      <c r="C4" s="12" t="s">
        <v>0</v>
      </c>
      <c r="D4" s="13" t="s">
        <v>6</v>
      </c>
      <c r="E4" s="14"/>
      <c r="F4" s="14"/>
      <c r="G4" s="14"/>
      <c r="H4" s="14"/>
      <c r="I4" s="15"/>
      <c r="J4" s="16"/>
      <c r="K4" s="17"/>
      <c r="L4" s="18"/>
      <c r="M4" s="19"/>
      <c r="N4" s="19"/>
      <c r="O4" s="19"/>
      <c r="P4" s="19"/>
    </row>
    <row r="5" spans="1:17" hidden="1" x14ac:dyDescent="0.25">
      <c r="A5" s="1"/>
      <c r="B5" s="1"/>
      <c r="C5" s="12" t="s">
        <v>2</v>
      </c>
      <c r="D5" s="13" t="s">
        <v>7</v>
      </c>
      <c r="E5" s="14"/>
      <c r="F5" s="14"/>
      <c r="G5" s="14"/>
      <c r="H5" s="14"/>
      <c r="I5" s="15"/>
      <c r="J5" s="20"/>
      <c r="K5" s="21"/>
      <c r="L5" s="21"/>
      <c r="M5" s="19"/>
      <c r="N5" s="19"/>
      <c r="O5" s="19"/>
      <c r="P5" s="19"/>
    </row>
    <row r="6" spans="1:17" ht="15.6" hidden="1" x14ac:dyDescent="0.3">
      <c r="A6" s="22"/>
      <c r="B6" s="22"/>
      <c r="C6" s="23" t="s">
        <v>4</v>
      </c>
      <c r="D6" s="13" t="s">
        <v>8</v>
      </c>
      <c r="E6" s="14"/>
      <c r="F6" s="14"/>
      <c r="G6" s="14"/>
      <c r="H6" s="14"/>
      <c r="I6" s="15"/>
      <c r="J6" s="24"/>
      <c r="K6" s="17"/>
      <c r="L6" s="25"/>
      <c r="M6" s="26"/>
      <c r="N6" s="26"/>
      <c r="O6" s="26"/>
      <c r="P6" s="26"/>
      <c r="Q6" s="27"/>
    </row>
    <row r="7" spans="1:17" ht="15.6" x14ac:dyDescent="0.3">
      <c r="A7" s="22"/>
      <c r="B7" s="22"/>
      <c r="C7" s="23" t="s">
        <v>9</v>
      </c>
      <c r="D7" s="13" t="s">
        <v>10</v>
      </c>
      <c r="E7" s="14"/>
      <c r="F7" s="14"/>
      <c r="G7" s="14"/>
      <c r="H7" s="14"/>
      <c r="I7" s="15"/>
      <c r="J7" s="22"/>
      <c r="K7" s="1"/>
      <c r="L7" s="25"/>
      <c r="M7" s="27"/>
      <c r="N7" s="27"/>
      <c r="O7" s="27"/>
      <c r="P7" s="27"/>
      <c r="Q7" s="27"/>
    </row>
    <row r="8" spans="1:17" ht="15.6" x14ac:dyDescent="0.3">
      <c r="A8" s="22"/>
      <c r="B8" s="22"/>
      <c r="C8" s="23" t="s">
        <v>11</v>
      </c>
      <c r="D8" s="13" t="s">
        <v>12</v>
      </c>
      <c r="E8" s="14"/>
      <c r="F8" s="14"/>
      <c r="G8" s="14"/>
      <c r="H8" s="14"/>
      <c r="I8" s="15"/>
      <c r="J8" s="1"/>
      <c r="K8" s="1"/>
      <c r="L8" s="25"/>
      <c r="M8" s="27"/>
      <c r="N8" s="27"/>
      <c r="O8" s="27"/>
      <c r="P8" s="27"/>
      <c r="Q8" s="27"/>
    </row>
    <row r="9" spans="1:17" x14ac:dyDescent="0.25">
      <c r="A9" s="1"/>
      <c r="B9" s="1"/>
      <c r="C9" s="12" t="s">
        <v>13</v>
      </c>
      <c r="D9" s="13" t="s">
        <v>14</v>
      </c>
      <c r="E9" s="14"/>
      <c r="F9" s="14"/>
      <c r="G9" s="14"/>
      <c r="H9" s="14"/>
      <c r="I9" s="15"/>
      <c r="J9" s="1"/>
      <c r="K9" s="1"/>
      <c r="L9" s="1"/>
    </row>
    <row r="10" spans="1:17" ht="7.5" customHeight="1" x14ac:dyDescent="0.25">
      <c r="A10" s="1"/>
      <c r="B10" s="1"/>
      <c r="C10" s="28"/>
      <c r="D10" s="1"/>
      <c r="E10" s="1"/>
      <c r="F10" s="1"/>
      <c r="G10" s="1"/>
      <c r="H10" s="5"/>
      <c r="I10" s="1"/>
      <c r="J10" s="1"/>
      <c r="K10" s="1"/>
      <c r="L10" s="1"/>
    </row>
    <row r="11" spans="1:17" ht="10.5" customHeight="1" x14ac:dyDescent="0.25">
      <c r="A11" s="29" t="s">
        <v>15</v>
      </c>
      <c r="B11" s="30" t="s">
        <v>16</v>
      </c>
      <c r="C11" s="31" t="s">
        <v>17</v>
      </c>
      <c r="D11" s="30" t="s">
        <v>18</v>
      </c>
      <c r="E11" s="30" t="s">
        <v>19</v>
      </c>
      <c r="F11" s="30" t="s">
        <v>20</v>
      </c>
      <c r="G11" s="30"/>
      <c r="H11" s="30"/>
      <c r="I11" s="30" t="s">
        <v>21</v>
      </c>
      <c r="J11" s="30"/>
      <c r="K11" s="30" t="s">
        <v>22</v>
      </c>
      <c r="L11" s="32" t="s">
        <v>23</v>
      </c>
      <c r="M11" s="33" t="s">
        <v>24</v>
      </c>
      <c r="N11" s="34"/>
      <c r="O11" s="35"/>
      <c r="P11" s="36" t="s">
        <v>25</v>
      </c>
      <c r="Q11" s="35"/>
    </row>
    <row r="12" spans="1:17" ht="54.75" customHeight="1" x14ac:dyDescent="0.25">
      <c r="A12" s="37"/>
      <c r="B12" s="30"/>
      <c r="C12" s="31"/>
      <c r="D12" s="30"/>
      <c r="E12" s="30"/>
      <c r="F12" s="38" t="s">
        <v>26</v>
      </c>
      <c r="G12" s="38" t="s">
        <v>27</v>
      </c>
      <c r="H12" s="38" t="s">
        <v>28</v>
      </c>
      <c r="I12" s="38" t="s">
        <v>29</v>
      </c>
      <c r="J12" s="38" t="s">
        <v>30</v>
      </c>
      <c r="K12" s="30"/>
      <c r="L12" s="39"/>
      <c r="M12" s="40"/>
      <c r="N12" s="34"/>
      <c r="O12" s="35"/>
      <c r="P12" s="36"/>
      <c r="Q12" s="35"/>
    </row>
    <row r="13" spans="1:17" ht="19.5" customHeight="1" x14ac:dyDescent="0.25">
      <c r="A13" s="41" t="s">
        <v>31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3"/>
      <c r="M13" s="44"/>
      <c r="N13" s="44"/>
      <c r="O13" s="44"/>
      <c r="P13" s="45"/>
      <c r="Q13" s="35"/>
    </row>
    <row r="14" spans="1:17" s="58" customFormat="1" ht="42" hidden="1" customHeight="1" x14ac:dyDescent="0.25">
      <c r="A14" s="46" t="s">
        <v>32</v>
      </c>
      <c r="B14" s="47" t="s">
        <v>33</v>
      </c>
      <c r="C14" s="48" t="s">
        <v>34</v>
      </c>
      <c r="D14" s="49" t="s">
        <v>35</v>
      </c>
      <c r="E14" s="49" t="s">
        <v>36</v>
      </c>
      <c r="F14" s="50">
        <v>700000</v>
      </c>
      <c r="G14" s="51">
        <v>1</v>
      </c>
      <c r="H14" s="52">
        <v>0</v>
      </c>
      <c r="I14" s="46" t="s">
        <v>10</v>
      </c>
      <c r="J14" s="48" t="s">
        <v>37</v>
      </c>
      <c r="K14" s="53" t="s">
        <v>38</v>
      </c>
      <c r="L14" s="46" t="s">
        <v>39</v>
      </c>
      <c r="M14" s="54"/>
      <c r="N14" s="55"/>
      <c r="O14" s="55"/>
      <c r="P14" s="56"/>
      <c r="Q14" s="57"/>
    </row>
    <row r="15" spans="1:17" s="71" customFormat="1" ht="36.75" customHeight="1" x14ac:dyDescent="0.25">
      <c r="A15" s="59" t="s">
        <v>40</v>
      </c>
      <c r="B15" s="53" t="s">
        <v>41</v>
      </c>
      <c r="C15" s="60" t="s">
        <v>42</v>
      </c>
      <c r="D15" s="47" t="s">
        <v>43</v>
      </c>
      <c r="E15" s="61" t="s">
        <v>36</v>
      </c>
      <c r="F15" s="62">
        <f>36000*5+110000</f>
        <v>290000</v>
      </c>
      <c r="G15" s="63">
        <v>1</v>
      </c>
      <c r="H15" s="64">
        <v>0</v>
      </c>
      <c r="I15" s="65" t="s">
        <v>44</v>
      </c>
      <c r="J15" s="65" t="s">
        <v>45</v>
      </c>
      <c r="K15" s="66"/>
      <c r="L15" s="59" t="s">
        <v>46</v>
      </c>
      <c r="M15" s="67" t="s">
        <v>47</v>
      </c>
      <c r="N15" s="68"/>
      <c r="O15" s="69"/>
      <c r="P15" s="70"/>
      <c r="Q15" s="69"/>
    </row>
    <row r="16" spans="1:17" ht="51" hidden="1" x14ac:dyDescent="0.25">
      <c r="A16" s="59" t="s">
        <v>48</v>
      </c>
      <c r="B16" s="53" t="s">
        <v>49</v>
      </c>
      <c r="C16" s="72" t="s">
        <v>50</v>
      </c>
      <c r="D16" s="49" t="s">
        <v>43</v>
      </c>
      <c r="E16" s="49" t="s">
        <v>36</v>
      </c>
      <c r="F16" s="73">
        <v>150000</v>
      </c>
      <c r="G16" s="74">
        <v>1</v>
      </c>
      <c r="H16" s="75">
        <v>0</v>
      </c>
      <c r="I16" s="76" t="s">
        <v>51</v>
      </c>
      <c r="J16" s="76" t="s">
        <v>52</v>
      </c>
      <c r="K16" s="77"/>
      <c r="L16" s="53" t="s">
        <v>53</v>
      </c>
      <c r="M16" s="78" t="s">
        <v>54</v>
      </c>
      <c r="N16" s="34"/>
      <c r="O16" s="35"/>
      <c r="P16" s="79"/>
      <c r="Q16" s="35"/>
    </row>
    <row r="17" spans="1:17" s="58" customFormat="1" ht="20.399999999999999" x14ac:dyDescent="0.25">
      <c r="A17" s="59" t="s">
        <v>55</v>
      </c>
      <c r="B17" s="47" t="s">
        <v>56</v>
      </c>
      <c r="C17" s="80" t="s">
        <v>57</v>
      </c>
      <c r="D17" s="47" t="s">
        <v>58</v>
      </c>
      <c r="E17" s="61" t="s">
        <v>36</v>
      </c>
      <c r="F17" s="81">
        <v>65000</v>
      </c>
      <c r="G17" s="52">
        <v>1</v>
      </c>
      <c r="H17" s="82">
        <v>0</v>
      </c>
      <c r="I17" s="83" t="s">
        <v>59</v>
      </c>
      <c r="J17" s="83" t="s">
        <v>60</v>
      </c>
      <c r="K17" s="59"/>
      <c r="L17" s="59" t="s">
        <v>46</v>
      </c>
      <c r="M17" s="84"/>
      <c r="N17" s="85"/>
      <c r="O17" s="57"/>
      <c r="P17" s="84"/>
      <c r="Q17" s="57"/>
    </row>
    <row r="18" spans="1:17" ht="20.399999999999999" hidden="1" x14ac:dyDescent="0.25">
      <c r="A18" s="59" t="s">
        <v>61</v>
      </c>
      <c r="B18" s="47" t="s">
        <v>56</v>
      </c>
      <c r="C18" s="72" t="s">
        <v>62</v>
      </c>
      <c r="D18" s="49" t="s">
        <v>58</v>
      </c>
      <c r="E18" s="49" t="s">
        <v>36</v>
      </c>
      <c r="F18" s="86">
        <v>62000</v>
      </c>
      <c r="G18" s="74">
        <v>1</v>
      </c>
      <c r="H18" s="75">
        <v>0</v>
      </c>
      <c r="I18" s="76" t="s">
        <v>63</v>
      </c>
      <c r="J18" s="76" t="s">
        <v>64</v>
      </c>
      <c r="K18" s="77"/>
      <c r="L18" s="53" t="s">
        <v>39</v>
      </c>
      <c r="M18" s="79"/>
      <c r="N18" s="34"/>
      <c r="O18" s="35"/>
      <c r="P18" s="79"/>
      <c r="Q18" s="35"/>
    </row>
    <row r="19" spans="1:17" s="58" customFormat="1" ht="24.75" hidden="1" customHeight="1" x14ac:dyDescent="0.25">
      <c r="A19" s="59" t="s">
        <v>65</v>
      </c>
      <c r="B19" s="47" t="s">
        <v>66</v>
      </c>
      <c r="C19" s="80" t="s">
        <v>67</v>
      </c>
      <c r="D19" s="47" t="s">
        <v>58</v>
      </c>
      <c r="E19" s="47" t="s">
        <v>36</v>
      </c>
      <c r="F19" s="87">
        <v>54000</v>
      </c>
      <c r="G19" s="52">
        <v>1</v>
      </c>
      <c r="H19" s="82">
        <v>0</v>
      </c>
      <c r="I19" s="83" t="s">
        <v>51</v>
      </c>
      <c r="J19" s="83" t="s">
        <v>44</v>
      </c>
      <c r="K19" s="88"/>
      <c r="L19" s="59" t="s">
        <v>39</v>
      </c>
      <c r="M19" s="84"/>
      <c r="N19" s="85"/>
      <c r="O19" s="57"/>
      <c r="P19" s="84"/>
      <c r="Q19" s="57"/>
    </row>
    <row r="20" spans="1:17" s="58" customFormat="1" ht="20.399999999999999" hidden="1" x14ac:dyDescent="0.25">
      <c r="A20" s="59" t="s">
        <v>68</v>
      </c>
      <c r="B20" s="47" t="s">
        <v>56</v>
      </c>
      <c r="C20" s="80" t="s">
        <v>69</v>
      </c>
      <c r="D20" s="47" t="s">
        <v>58</v>
      </c>
      <c r="E20" s="47" t="s">
        <v>36</v>
      </c>
      <c r="F20" s="87">
        <v>47200</v>
      </c>
      <c r="G20" s="52">
        <v>1</v>
      </c>
      <c r="H20" s="82">
        <v>0</v>
      </c>
      <c r="I20" s="83" t="s">
        <v>10</v>
      </c>
      <c r="J20" s="83" t="s">
        <v>51</v>
      </c>
      <c r="K20" s="88"/>
      <c r="L20" s="59" t="s">
        <v>39</v>
      </c>
      <c r="M20" s="84"/>
      <c r="N20" s="85"/>
      <c r="O20" s="57"/>
      <c r="P20" s="84"/>
      <c r="Q20" s="57"/>
    </row>
    <row r="21" spans="1:17" s="58" customFormat="1" ht="20.399999999999999" x14ac:dyDescent="0.25">
      <c r="A21" s="59" t="s">
        <v>55</v>
      </c>
      <c r="B21" s="47" t="s">
        <v>56</v>
      </c>
      <c r="C21" s="80" t="s">
        <v>70</v>
      </c>
      <c r="D21" s="47" t="s">
        <v>58</v>
      </c>
      <c r="E21" s="61" t="s">
        <v>36</v>
      </c>
      <c r="F21" s="87">
        <v>52600</v>
      </c>
      <c r="G21" s="52">
        <v>1</v>
      </c>
      <c r="H21" s="82">
        <v>0</v>
      </c>
      <c r="I21" s="83" t="s">
        <v>44</v>
      </c>
      <c r="J21" s="83" t="s">
        <v>52</v>
      </c>
      <c r="K21" s="88"/>
      <c r="L21" s="59" t="s">
        <v>46</v>
      </c>
      <c r="M21" s="84"/>
      <c r="N21" s="85"/>
      <c r="O21" s="57"/>
      <c r="P21" s="84"/>
      <c r="Q21" s="57"/>
    </row>
    <row r="22" spans="1:17" s="58" customFormat="1" ht="20.399999999999999" x14ac:dyDescent="0.25">
      <c r="A22" s="59" t="s">
        <v>55</v>
      </c>
      <c r="B22" s="47" t="s">
        <v>66</v>
      </c>
      <c r="C22" s="80" t="s">
        <v>71</v>
      </c>
      <c r="D22" s="47" t="s">
        <v>58</v>
      </c>
      <c r="E22" s="47" t="s">
        <v>36</v>
      </c>
      <c r="F22" s="87">
        <v>50000</v>
      </c>
      <c r="G22" s="52">
        <v>1</v>
      </c>
      <c r="H22" s="82">
        <v>0</v>
      </c>
      <c r="I22" s="83" t="s">
        <v>72</v>
      </c>
      <c r="J22" s="83" t="s">
        <v>45</v>
      </c>
      <c r="K22" s="88"/>
      <c r="L22" s="59" t="s">
        <v>46</v>
      </c>
      <c r="M22" s="84"/>
      <c r="N22" s="85"/>
      <c r="O22" s="57"/>
      <c r="P22" s="84"/>
      <c r="Q22" s="57"/>
    </row>
    <row r="23" spans="1:17" s="58" customFormat="1" ht="20.399999999999999" x14ac:dyDescent="0.25">
      <c r="A23" s="59" t="s">
        <v>55</v>
      </c>
      <c r="B23" s="47" t="s">
        <v>66</v>
      </c>
      <c r="C23" s="80" t="s">
        <v>73</v>
      </c>
      <c r="D23" s="47" t="s">
        <v>58</v>
      </c>
      <c r="E23" s="47" t="s">
        <v>36</v>
      </c>
      <c r="F23" s="87">
        <v>45000</v>
      </c>
      <c r="G23" s="52">
        <v>1</v>
      </c>
      <c r="H23" s="82">
        <v>0</v>
      </c>
      <c r="I23" s="83" t="s">
        <v>60</v>
      </c>
      <c r="J23" s="83" t="s">
        <v>74</v>
      </c>
      <c r="K23" s="88"/>
      <c r="L23" s="59" t="s">
        <v>46</v>
      </c>
      <c r="M23" s="84"/>
      <c r="N23" s="85"/>
      <c r="O23" s="57"/>
      <c r="P23" s="84"/>
      <c r="Q23" s="57"/>
    </row>
    <row r="24" spans="1:17" s="58" customFormat="1" ht="20.399999999999999" x14ac:dyDescent="0.25">
      <c r="A24" s="59" t="s">
        <v>75</v>
      </c>
      <c r="B24" s="47" t="s">
        <v>56</v>
      </c>
      <c r="C24" s="80" t="s">
        <v>76</v>
      </c>
      <c r="D24" s="47" t="s">
        <v>58</v>
      </c>
      <c r="E24" s="61" t="s">
        <v>36</v>
      </c>
      <c r="F24" s="87">
        <v>45000</v>
      </c>
      <c r="G24" s="52">
        <v>1</v>
      </c>
      <c r="H24" s="82">
        <v>0</v>
      </c>
      <c r="I24" s="83" t="s">
        <v>44</v>
      </c>
      <c r="J24" s="83" t="s">
        <v>52</v>
      </c>
      <c r="K24" s="88"/>
      <c r="L24" s="53" t="s">
        <v>46</v>
      </c>
      <c r="M24" s="84"/>
      <c r="N24" s="85"/>
      <c r="O24" s="57"/>
      <c r="P24" s="84"/>
      <c r="Q24" s="57"/>
    </row>
    <row r="25" spans="1:17" ht="20.399999999999999" x14ac:dyDescent="0.25">
      <c r="A25" s="59" t="s">
        <v>55</v>
      </c>
      <c r="B25" s="49" t="s">
        <v>66</v>
      </c>
      <c r="C25" s="72" t="s">
        <v>77</v>
      </c>
      <c r="D25" s="49" t="s">
        <v>58</v>
      </c>
      <c r="E25" s="61" t="s">
        <v>36</v>
      </c>
      <c r="F25" s="81">
        <v>45860</v>
      </c>
      <c r="G25" s="52">
        <v>1</v>
      </c>
      <c r="H25" s="82">
        <v>0</v>
      </c>
      <c r="I25" s="83" t="s">
        <v>44</v>
      </c>
      <c r="J25" s="76" t="s">
        <v>52</v>
      </c>
      <c r="K25" s="53"/>
      <c r="L25" s="53" t="s">
        <v>53</v>
      </c>
      <c r="M25" s="79"/>
      <c r="N25" s="34"/>
      <c r="O25" s="35"/>
      <c r="P25" s="79"/>
      <c r="Q25" s="35"/>
    </row>
    <row r="26" spans="1:17" s="58" customFormat="1" ht="20.399999999999999" x14ac:dyDescent="0.25">
      <c r="A26" s="59" t="s">
        <v>78</v>
      </c>
      <c r="B26" s="47" t="s">
        <v>66</v>
      </c>
      <c r="C26" s="80" t="s">
        <v>79</v>
      </c>
      <c r="D26" s="47" t="s">
        <v>58</v>
      </c>
      <c r="E26" s="61" t="s">
        <v>36</v>
      </c>
      <c r="F26" s="81">
        <v>45000</v>
      </c>
      <c r="G26" s="52">
        <v>1</v>
      </c>
      <c r="H26" s="82">
        <v>0</v>
      </c>
      <c r="I26" s="83" t="s">
        <v>64</v>
      </c>
      <c r="J26" s="83" t="s">
        <v>72</v>
      </c>
      <c r="K26" s="88"/>
      <c r="L26" s="59" t="s">
        <v>53</v>
      </c>
      <c r="M26" s="84"/>
      <c r="N26" s="85"/>
      <c r="O26" s="57"/>
      <c r="P26" s="84"/>
      <c r="Q26" s="57"/>
    </row>
    <row r="27" spans="1:17" ht="20.399999999999999" x14ac:dyDescent="0.25">
      <c r="A27" s="59" t="s">
        <v>55</v>
      </c>
      <c r="B27" s="47" t="s">
        <v>66</v>
      </c>
      <c r="C27" s="72" t="s">
        <v>80</v>
      </c>
      <c r="D27" s="49" t="s">
        <v>58</v>
      </c>
      <c r="E27" s="61" t="s">
        <v>36</v>
      </c>
      <c r="F27" s="86">
        <v>22850</v>
      </c>
      <c r="G27" s="52">
        <v>1</v>
      </c>
      <c r="H27" s="82">
        <v>0</v>
      </c>
      <c r="I27" s="76" t="s">
        <v>60</v>
      </c>
      <c r="J27" s="76" t="s">
        <v>81</v>
      </c>
      <c r="K27" s="53"/>
      <c r="L27" s="53" t="s">
        <v>46</v>
      </c>
      <c r="M27" s="79"/>
      <c r="N27" s="34"/>
      <c r="O27" s="35"/>
      <c r="P27" s="79"/>
      <c r="Q27" s="35"/>
    </row>
    <row r="28" spans="1:17" s="58" customFormat="1" ht="37.5" customHeight="1" x14ac:dyDescent="0.25">
      <c r="A28" s="59" t="s">
        <v>55</v>
      </c>
      <c r="B28" s="47" t="s">
        <v>56</v>
      </c>
      <c r="C28" s="80" t="s">
        <v>82</v>
      </c>
      <c r="D28" s="47" t="s">
        <v>58</v>
      </c>
      <c r="E28" s="61" t="s">
        <v>36</v>
      </c>
      <c r="F28" s="87">
        <v>21050</v>
      </c>
      <c r="G28" s="52">
        <v>1</v>
      </c>
      <c r="H28" s="82">
        <v>0</v>
      </c>
      <c r="I28" s="83" t="s">
        <v>44</v>
      </c>
      <c r="J28" s="83" t="s">
        <v>52</v>
      </c>
      <c r="K28" s="88"/>
      <c r="L28" s="59" t="s">
        <v>53</v>
      </c>
      <c r="M28" s="89" t="s">
        <v>83</v>
      </c>
      <c r="N28" s="85"/>
      <c r="O28" s="57"/>
      <c r="P28" s="84"/>
      <c r="Q28" s="57"/>
    </row>
    <row r="29" spans="1:17" s="58" customFormat="1" ht="33.75" hidden="1" customHeight="1" x14ac:dyDescent="0.25">
      <c r="A29" s="59" t="s">
        <v>84</v>
      </c>
      <c r="B29" s="47" t="s">
        <v>66</v>
      </c>
      <c r="C29" s="80" t="s">
        <v>85</v>
      </c>
      <c r="D29" s="47" t="s">
        <v>58</v>
      </c>
      <c r="E29" s="61" t="s">
        <v>36</v>
      </c>
      <c r="F29" s="81">
        <v>15000</v>
      </c>
      <c r="G29" s="52">
        <v>1</v>
      </c>
      <c r="H29" s="82">
        <v>0</v>
      </c>
      <c r="I29" s="83" t="s">
        <v>86</v>
      </c>
      <c r="J29" s="83" t="s">
        <v>37</v>
      </c>
      <c r="K29" s="59"/>
      <c r="L29" s="59" t="s">
        <v>39</v>
      </c>
      <c r="M29" s="89" t="s">
        <v>83</v>
      </c>
      <c r="N29" s="85"/>
      <c r="O29" s="57"/>
      <c r="P29" s="84"/>
      <c r="Q29" s="57"/>
    </row>
    <row r="30" spans="1:17" s="58" customFormat="1" ht="20.399999999999999" x14ac:dyDescent="0.25">
      <c r="A30" s="59" t="s">
        <v>55</v>
      </c>
      <c r="B30" s="47" t="s">
        <v>66</v>
      </c>
      <c r="C30" s="80" t="s">
        <v>87</v>
      </c>
      <c r="D30" s="47" t="s">
        <v>58</v>
      </c>
      <c r="E30" s="61" t="s">
        <v>36</v>
      </c>
      <c r="F30" s="87">
        <v>12000</v>
      </c>
      <c r="G30" s="52">
        <v>1</v>
      </c>
      <c r="H30" s="82">
        <v>0</v>
      </c>
      <c r="I30" s="83" t="s">
        <v>72</v>
      </c>
      <c r="J30" s="83" t="s">
        <v>74</v>
      </c>
      <c r="K30" s="88"/>
      <c r="L30" s="59" t="s">
        <v>46</v>
      </c>
      <c r="M30" s="89"/>
      <c r="N30" s="85"/>
      <c r="O30" s="57"/>
      <c r="P30" s="84"/>
      <c r="Q30" s="57"/>
    </row>
    <row r="31" spans="1:17" s="58" customFormat="1" x14ac:dyDescent="0.25">
      <c r="A31" s="90"/>
      <c r="B31" s="91"/>
      <c r="C31" s="92"/>
      <c r="D31" s="91"/>
      <c r="E31" s="93"/>
      <c r="F31" s="87"/>
      <c r="G31" s="52"/>
      <c r="H31" s="82"/>
      <c r="I31" s="83"/>
      <c r="J31" s="83"/>
      <c r="K31" s="88"/>
      <c r="L31" s="59"/>
      <c r="M31" s="89"/>
      <c r="N31" s="85"/>
      <c r="O31" s="57"/>
      <c r="P31" s="84"/>
      <c r="Q31" s="57"/>
    </row>
    <row r="32" spans="1:17" s="101" customFormat="1" x14ac:dyDescent="0.25">
      <c r="A32" s="94" t="s">
        <v>88</v>
      </c>
      <c r="B32" s="95"/>
      <c r="C32" s="95"/>
      <c r="D32" s="95"/>
      <c r="E32" s="96"/>
      <c r="F32" s="97">
        <f>SUM(F15:F31)</f>
        <v>1022560</v>
      </c>
      <c r="G32" s="98"/>
      <c r="H32" s="98"/>
      <c r="I32" s="98"/>
      <c r="J32" s="98"/>
      <c r="K32" s="98"/>
      <c r="L32" s="98"/>
      <c r="M32" s="99"/>
      <c r="N32" s="100"/>
      <c r="P32" s="99"/>
    </row>
    <row r="33" spans="1:16" x14ac:dyDescent="0.25">
      <c r="A33" s="102"/>
      <c r="B33" s="102"/>
      <c r="C33" s="103"/>
      <c r="D33" s="102"/>
      <c r="E33" s="102"/>
      <c r="F33" s="104"/>
      <c r="G33" s="102"/>
      <c r="H33" s="105"/>
      <c r="I33" s="102"/>
      <c r="J33" s="102"/>
      <c r="K33" s="102"/>
      <c r="L33" s="102"/>
      <c r="M33" s="106"/>
      <c r="N33" s="34"/>
      <c r="P33" s="106"/>
    </row>
    <row r="34" spans="1:16" x14ac:dyDescent="0.25">
      <c r="A34" s="107" t="s">
        <v>89</v>
      </c>
      <c r="B34" s="108"/>
      <c r="C34" s="108"/>
      <c r="D34" s="108"/>
      <c r="E34" s="109"/>
      <c r="F34" s="109"/>
      <c r="G34" s="110"/>
      <c r="H34" s="111"/>
      <c r="I34" s="110"/>
      <c r="J34" s="112"/>
      <c r="K34" s="112"/>
      <c r="L34" s="112"/>
      <c r="M34" s="106"/>
      <c r="N34" s="34"/>
      <c r="P34" s="106"/>
    </row>
    <row r="35" spans="1:16" ht="30.6" x14ac:dyDescent="0.25">
      <c r="A35" s="53" t="s">
        <v>90</v>
      </c>
      <c r="B35" s="49" t="s">
        <v>33</v>
      </c>
      <c r="C35" s="113" t="s">
        <v>91</v>
      </c>
      <c r="D35" s="49" t="s">
        <v>43</v>
      </c>
      <c r="E35" s="49" t="s">
        <v>36</v>
      </c>
      <c r="F35" s="86">
        <v>1400000</v>
      </c>
      <c r="G35" s="114">
        <v>1</v>
      </c>
      <c r="H35" s="115">
        <v>0</v>
      </c>
      <c r="I35" s="76" t="s">
        <v>92</v>
      </c>
      <c r="J35" s="76" t="s">
        <v>93</v>
      </c>
      <c r="K35" s="53"/>
      <c r="L35" s="53" t="s">
        <v>46</v>
      </c>
      <c r="M35" s="106"/>
      <c r="N35" s="34"/>
      <c r="P35" s="106"/>
    </row>
    <row r="36" spans="1:16" ht="30.6" x14ac:dyDescent="0.25">
      <c r="A36" s="53" t="s">
        <v>94</v>
      </c>
      <c r="B36" s="47" t="s">
        <v>56</v>
      </c>
      <c r="C36" s="113" t="s">
        <v>95</v>
      </c>
      <c r="D36" s="49" t="s">
        <v>96</v>
      </c>
      <c r="E36" s="49" t="s">
        <v>36</v>
      </c>
      <c r="F36" s="86">
        <v>730000</v>
      </c>
      <c r="G36" s="114">
        <v>1</v>
      </c>
      <c r="H36" s="115">
        <v>0</v>
      </c>
      <c r="I36" s="76" t="s">
        <v>44</v>
      </c>
      <c r="J36" s="76" t="s">
        <v>45</v>
      </c>
      <c r="K36" s="53"/>
      <c r="L36" s="53" t="s">
        <v>46</v>
      </c>
      <c r="M36" s="106"/>
      <c r="N36" s="34"/>
      <c r="P36" s="106"/>
    </row>
    <row r="37" spans="1:16" s="58" customFormat="1" x14ac:dyDescent="0.25">
      <c r="A37" s="90"/>
      <c r="B37" s="91"/>
      <c r="C37" s="116"/>
      <c r="D37" s="117"/>
      <c r="E37" s="93"/>
      <c r="F37" s="87"/>
      <c r="G37" s="118"/>
      <c r="H37" s="119"/>
      <c r="I37" s="83"/>
      <c r="J37" s="83"/>
      <c r="K37" s="59"/>
      <c r="L37" s="59"/>
      <c r="M37" s="120"/>
      <c r="N37" s="85"/>
      <c r="P37" s="121"/>
    </row>
    <row r="38" spans="1:16" s="101" customFormat="1" x14ac:dyDescent="0.25">
      <c r="A38" s="94" t="s">
        <v>97</v>
      </c>
      <c r="B38" s="95"/>
      <c r="C38" s="95"/>
      <c r="D38" s="95"/>
      <c r="E38" s="96"/>
      <c r="F38" s="97">
        <f>SUM(F35:F37)</f>
        <v>2130000</v>
      </c>
      <c r="G38" s="98"/>
      <c r="H38" s="98"/>
      <c r="I38" s="98"/>
      <c r="J38" s="98"/>
      <c r="K38" s="98"/>
      <c r="L38" s="98"/>
      <c r="M38" s="99"/>
      <c r="N38" s="122"/>
      <c r="O38" s="123"/>
      <c r="P38" s="124"/>
    </row>
    <row r="39" spans="1:16" x14ac:dyDescent="0.25">
      <c r="A39" s="107" t="s">
        <v>98</v>
      </c>
      <c r="B39" s="108"/>
      <c r="C39" s="108"/>
      <c r="D39" s="108"/>
      <c r="E39" s="109"/>
      <c r="F39" s="109"/>
      <c r="G39" s="110"/>
      <c r="H39" s="111"/>
      <c r="I39" s="110"/>
      <c r="J39" s="112"/>
      <c r="K39" s="112"/>
      <c r="L39" s="112"/>
      <c r="M39" s="125"/>
      <c r="N39" s="125"/>
      <c r="O39" s="126"/>
      <c r="P39" s="127"/>
    </row>
    <row r="40" spans="1:16" s="58" customFormat="1" x14ac:dyDescent="0.25">
      <c r="A40" s="128"/>
      <c r="B40" s="128"/>
      <c r="C40" s="128"/>
      <c r="D40" s="128"/>
      <c r="E40" s="128"/>
      <c r="F40" s="87">
        <v>0</v>
      </c>
      <c r="G40" s="128"/>
      <c r="H40" s="129"/>
      <c r="I40" s="128"/>
      <c r="J40" s="128"/>
      <c r="K40" s="128"/>
      <c r="L40" s="128"/>
      <c r="M40" s="130"/>
      <c r="N40" s="55"/>
      <c r="O40" s="131"/>
      <c r="P40" s="130"/>
    </row>
    <row r="41" spans="1:16" s="58" customFormat="1" x14ac:dyDescent="0.25">
      <c r="A41" s="128"/>
      <c r="B41" s="128"/>
      <c r="C41" s="128"/>
      <c r="D41" s="128"/>
      <c r="E41" s="128"/>
      <c r="F41" s="132"/>
      <c r="G41" s="128"/>
      <c r="H41" s="129"/>
      <c r="I41" s="128"/>
      <c r="J41" s="128"/>
      <c r="K41" s="128"/>
      <c r="L41" s="128"/>
      <c r="M41" s="130"/>
      <c r="N41" s="55"/>
      <c r="O41" s="131"/>
      <c r="P41" s="130"/>
    </row>
    <row r="42" spans="1:16" s="101" customFormat="1" ht="23.25" customHeight="1" thickBot="1" x14ac:dyDescent="0.3">
      <c r="A42" s="133" t="s">
        <v>99</v>
      </c>
      <c r="B42" s="134"/>
      <c r="C42" s="134"/>
      <c r="D42" s="134"/>
      <c r="E42" s="135"/>
      <c r="F42" s="136">
        <f>SUM(F40:F41)</f>
        <v>0</v>
      </c>
      <c r="G42" s="94"/>
      <c r="H42" s="95"/>
      <c r="I42" s="95"/>
      <c r="J42" s="95"/>
      <c r="K42" s="95"/>
      <c r="L42" s="95"/>
      <c r="M42" s="99"/>
      <c r="N42" s="122"/>
      <c r="O42" s="123"/>
      <c r="P42" s="99"/>
    </row>
    <row r="43" spans="1:16" x14ac:dyDescent="0.25">
      <c r="A43" s="137" t="s">
        <v>100</v>
      </c>
      <c r="B43" s="138"/>
      <c r="C43" s="138"/>
      <c r="D43" s="138"/>
      <c r="E43" s="138"/>
      <c r="F43" s="139"/>
      <c r="G43" s="139"/>
      <c r="H43" s="140"/>
      <c r="I43" s="139"/>
      <c r="J43" s="112"/>
      <c r="K43" s="112"/>
      <c r="L43" s="41"/>
      <c r="M43" s="106"/>
      <c r="N43" s="34"/>
      <c r="P43" s="106"/>
    </row>
    <row r="44" spans="1:16" s="58" customFormat="1" ht="30.6" hidden="1" x14ac:dyDescent="0.25">
      <c r="A44" s="48" t="s">
        <v>101</v>
      </c>
      <c r="B44" s="141" t="s">
        <v>33</v>
      </c>
      <c r="C44" s="48" t="s">
        <v>102</v>
      </c>
      <c r="D44" s="48" t="s">
        <v>103</v>
      </c>
      <c r="E44" s="48" t="s">
        <v>104</v>
      </c>
      <c r="F44" s="81">
        <v>500000</v>
      </c>
      <c r="G44" s="118">
        <v>1</v>
      </c>
      <c r="H44" s="118">
        <v>0</v>
      </c>
      <c r="I44" s="48" t="s">
        <v>105</v>
      </c>
      <c r="J44" s="48" t="s">
        <v>72</v>
      </c>
      <c r="K44" s="48"/>
      <c r="L44" s="48" t="s">
        <v>53</v>
      </c>
      <c r="M44" s="120"/>
      <c r="N44" s="85"/>
      <c r="P44" s="120"/>
    </row>
    <row r="45" spans="1:16" s="58" customFormat="1" x14ac:dyDescent="0.25">
      <c r="A45" s="128"/>
      <c r="B45" s="128"/>
      <c r="C45" s="128"/>
      <c r="D45" s="128"/>
      <c r="E45" s="128"/>
      <c r="F45" s="81"/>
      <c r="G45" s="128"/>
      <c r="H45" s="129"/>
      <c r="I45" s="128"/>
      <c r="J45" s="128"/>
      <c r="K45" s="128"/>
      <c r="L45" s="128"/>
      <c r="M45" s="120"/>
      <c r="N45" s="85"/>
      <c r="P45" s="120"/>
    </row>
    <row r="46" spans="1:16" s="101" customFormat="1" ht="21.6" x14ac:dyDescent="0.25">
      <c r="A46" s="142" t="s">
        <v>106</v>
      </c>
      <c r="B46" s="142"/>
      <c r="C46" s="143"/>
      <c r="D46" s="144"/>
      <c r="E46" s="142"/>
      <c r="F46" s="145">
        <f>SUM(F44:F45)</f>
        <v>500000</v>
      </c>
      <c r="G46" s="98"/>
      <c r="H46" s="98"/>
      <c r="I46" s="98"/>
      <c r="J46" s="98"/>
      <c r="K46" s="98"/>
      <c r="L46" s="98"/>
      <c r="M46" s="99"/>
      <c r="N46" s="122"/>
      <c r="O46" s="123"/>
      <c r="P46" s="99"/>
    </row>
    <row r="47" spans="1:16" x14ac:dyDescent="0.25">
      <c r="A47" s="146"/>
      <c r="B47" s="146"/>
      <c r="C47" s="147"/>
      <c r="D47" s="148"/>
      <c r="E47" s="1"/>
      <c r="F47" s="149"/>
      <c r="G47" s="51">
        <v>1</v>
      </c>
      <c r="H47" s="52">
        <v>0</v>
      </c>
      <c r="I47" s="146"/>
      <c r="J47" s="146"/>
      <c r="K47" s="146"/>
      <c r="L47" s="146"/>
      <c r="M47" s="106"/>
      <c r="N47" s="150"/>
      <c r="O47" s="151"/>
      <c r="P47" s="106"/>
    </row>
    <row r="48" spans="1:16" x14ac:dyDescent="0.25">
      <c r="A48" s="112" t="s">
        <v>107</v>
      </c>
      <c r="B48" s="112"/>
      <c r="C48" s="112"/>
      <c r="D48" s="110"/>
      <c r="E48" s="110"/>
      <c r="F48" s="110"/>
      <c r="G48" s="51">
        <v>1</v>
      </c>
      <c r="H48" s="52">
        <v>0</v>
      </c>
      <c r="I48" s="110"/>
      <c r="J48" s="110"/>
      <c r="K48" s="110"/>
      <c r="L48" s="110"/>
      <c r="M48" s="44"/>
      <c r="N48" s="44"/>
      <c r="O48" s="44"/>
      <c r="P48" s="44"/>
    </row>
    <row r="49" spans="1:17" s="58" customFormat="1" ht="51" x14ac:dyDescent="0.25">
      <c r="A49" s="59" t="s">
        <v>108</v>
      </c>
      <c r="B49" s="141" t="s">
        <v>33</v>
      </c>
      <c r="C49" s="80" t="s">
        <v>109</v>
      </c>
      <c r="D49" s="47" t="s">
        <v>110</v>
      </c>
      <c r="E49" s="47" t="s">
        <v>111</v>
      </c>
      <c r="F49" s="81">
        <v>40000</v>
      </c>
      <c r="G49" s="51">
        <v>1</v>
      </c>
      <c r="H49" s="52">
        <v>0</v>
      </c>
      <c r="I49" s="83" t="s">
        <v>59</v>
      </c>
      <c r="J49" s="83" t="s">
        <v>72</v>
      </c>
      <c r="K49" s="59"/>
      <c r="L49" s="59" t="s">
        <v>46</v>
      </c>
      <c r="M49" s="152" t="s">
        <v>112</v>
      </c>
      <c r="N49" s="153"/>
      <c r="O49" s="154"/>
      <c r="P49" s="152" t="s">
        <v>113</v>
      </c>
    </row>
    <row r="50" spans="1:17" s="58" customFormat="1" ht="61.2" x14ac:dyDescent="0.25">
      <c r="A50" s="59" t="s">
        <v>114</v>
      </c>
      <c r="B50" s="59" t="s">
        <v>56</v>
      </c>
      <c r="C50" s="80" t="s">
        <v>115</v>
      </c>
      <c r="D50" s="47" t="s">
        <v>110</v>
      </c>
      <c r="E50" s="47" t="s">
        <v>111</v>
      </c>
      <c r="F50" s="81">
        <v>60000</v>
      </c>
      <c r="G50" s="51">
        <v>1</v>
      </c>
      <c r="H50" s="52">
        <v>0</v>
      </c>
      <c r="I50" s="83" t="s">
        <v>44</v>
      </c>
      <c r="J50" s="83" t="s">
        <v>52</v>
      </c>
      <c r="K50" s="59"/>
      <c r="L50" s="59" t="s">
        <v>46</v>
      </c>
      <c r="M50" s="152" t="s">
        <v>112</v>
      </c>
      <c r="N50" s="153"/>
      <c r="O50" s="154"/>
      <c r="P50" s="152" t="s">
        <v>116</v>
      </c>
    </row>
    <row r="51" spans="1:17" s="58" customFormat="1" ht="31.2" hidden="1" x14ac:dyDescent="0.25">
      <c r="A51" s="155" t="s">
        <v>117</v>
      </c>
      <c r="B51" s="59" t="s">
        <v>118</v>
      </c>
      <c r="C51" s="80" t="s">
        <v>119</v>
      </c>
      <c r="D51" s="47" t="s">
        <v>120</v>
      </c>
      <c r="E51" s="47" t="s">
        <v>111</v>
      </c>
      <c r="F51" s="81">
        <f>3500*7.58</f>
        <v>26530</v>
      </c>
      <c r="G51" s="51">
        <v>1</v>
      </c>
      <c r="H51" s="52">
        <v>0</v>
      </c>
      <c r="I51" s="83" t="s">
        <v>51</v>
      </c>
      <c r="J51" s="83" t="s">
        <v>72</v>
      </c>
      <c r="K51" s="59"/>
      <c r="L51" s="59" t="s">
        <v>53</v>
      </c>
      <c r="M51" s="152"/>
      <c r="N51" s="153"/>
      <c r="O51" s="154"/>
      <c r="P51" s="152"/>
    </row>
    <row r="52" spans="1:17" s="58" customFormat="1" ht="31.2" x14ac:dyDescent="0.25">
      <c r="A52" s="156" t="s">
        <v>121</v>
      </c>
      <c r="B52" s="59" t="s">
        <v>118</v>
      </c>
      <c r="C52" s="80" t="s">
        <v>122</v>
      </c>
      <c r="D52" s="47" t="s">
        <v>120</v>
      </c>
      <c r="E52" s="47" t="s">
        <v>111</v>
      </c>
      <c r="F52" s="81">
        <f>3500*7</f>
        <v>24500</v>
      </c>
      <c r="G52" s="51">
        <v>1</v>
      </c>
      <c r="H52" s="52">
        <v>0</v>
      </c>
      <c r="I52" s="83" t="s">
        <v>44</v>
      </c>
      <c r="J52" s="83" t="s">
        <v>60</v>
      </c>
      <c r="K52" s="59"/>
      <c r="L52" s="59" t="s">
        <v>46</v>
      </c>
      <c r="M52" s="152"/>
      <c r="N52" s="153"/>
      <c r="O52" s="154"/>
      <c r="P52" s="152"/>
    </row>
    <row r="53" spans="1:17" s="58" customFormat="1" ht="40.799999999999997" x14ac:dyDescent="0.25">
      <c r="A53" s="155" t="s">
        <v>123</v>
      </c>
      <c r="B53" s="59" t="s">
        <v>56</v>
      </c>
      <c r="C53" s="80" t="s">
        <v>124</v>
      </c>
      <c r="D53" s="47" t="s">
        <v>120</v>
      </c>
      <c r="E53" s="47" t="s">
        <v>111</v>
      </c>
      <c r="F53" s="81">
        <v>36000</v>
      </c>
      <c r="G53" s="51">
        <v>1</v>
      </c>
      <c r="H53" s="52">
        <v>0</v>
      </c>
      <c r="I53" s="83" t="s">
        <v>44</v>
      </c>
      <c r="J53" s="83" t="s">
        <v>45</v>
      </c>
      <c r="K53" s="59"/>
      <c r="L53" s="59" t="s">
        <v>46</v>
      </c>
      <c r="M53" s="120"/>
      <c r="N53" s="153"/>
      <c r="O53" s="154"/>
      <c r="P53" s="120"/>
    </row>
    <row r="54" spans="1:17" s="58" customFormat="1" ht="40.799999999999997" hidden="1" x14ac:dyDescent="0.25">
      <c r="A54" s="59" t="s">
        <v>125</v>
      </c>
      <c r="B54" s="59" t="s">
        <v>118</v>
      </c>
      <c r="C54" s="80" t="s">
        <v>126</v>
      </c>
      <c r="D54" s="157" t="s">
        <v>35</v>
      </c>
      <c r="E54" s="47" t="s">
        <v>111</v>
      </c>
      <c r="F54" s="81">
        <v>12412</v>
      </c>
      <c r="G54" s="118">
        <v>1</v>
      </c>
      <c r="H54" s="119">
        <v>0</v>
      </c>
      <c r="I54" s="83" t="s">
        <v>51</v>
      </c>
      <c r="J54" s="83" t="s">
        <v>59</v>
      </c>
      <c r="K54" s="158" t="s">
        <v>127</v>
      </c>
      <c r="L54" s="59" t="s">
        <v>53</v>
      </c>
      <c r="M54" s="152"/>
      <c r="N54" s="153"/>
      <c r="O54" s="154"/>
      <c r="P54" s="152"/>
    </row>
    <row r="55" spans="1:17" s="58" customFormat="1" ht="40.799999999999997" hidden="1" x14ac:dyDescent="0.25">
      <c r="A55" s="59" t="s">
        <v>128</v>
      </c>
      <c r="B55" s="59" t="s">
        <v>118</v>
      </c>
      <c r="C55" s="80" t="s">
        <v>129</v>
      </c>
      <c r="D55" s="157" t="s">
        <v>35</v>
      </c>
      <c r="E55" s="47" t="s">
        <v>111</v>
      </c>
      <c r="F55" s="81">
        <f>(60000*10)/62.5</f>
        <v>9600</v>
      </c>
      <c r="G55" s="51">
        <v>1</v>
      </c>
      <c r="H55" s="52">
        <v>0</v>
      </c>
      <c r="I55" s="83" t="s">
        <v>64</v>
      </c>
      <c r="J55" s="83" t="s">
        <v>51</v>
      </c>
      <c r="K55" s="159" t="s">
        <v>130</v>
      </c>
      <c r="L55" s="59" t="s">
        <v>39</v>
      </c>
      <c r="M55" s="152"/>
      <c r="N55" s="153"/>
      <c r="O55" s="154"/>
      <c r="P55" s="152"/>
    </row>
    <row r="56" spans="1:17" s="58" customFormat="1" x14ac:dyDescent="0.25">
      <c r="A56" s="59"/>
      <c r="B56" s="59"/>
      <c r="C56" s="80"/>
      <c r="D56" s="157"/>
      <c r="E56" s="47"/>
      <c r="F56" s="81"/>
      <c r="G56" s="118"/>
      <c r="H56" s="119"/>
      <c r="I56" s="83"/>
      <c r="J56" s="83"/>
      <c r="K56" s="159"/>
      <c r="L56" s="59"/>
      <c r="M56" s="152"/>
      <c r="N56" s="153"/>
      <c r="O56" s="154"/>
      <c r="P56" s="152"/>
    </row>
    <row r="57" spans="1:17" s="101" customFormat="1" ht="21.6" x14ac:dyDescent="0.25">
      <c r="A57" s="142" t="s">
        <v>131</v>
      </c>
      <c r="B57" s="142"/>
      <c r="C57" s="143"/>
      <c r="D57" s="142"/>
      <c r="E57" s="142"/>
      <c r="F57" s="145">
        <f>SUM(F49:F56)</f>
        <v>209042</v>
      </c>
      <c r="G57" s="98"/>
      <c r="H57" s="98"/>
      <c r="I57" s="98"/>
      <c r="J57" s="98"/>
      <c r="K57" s="98"/>
      <c r="L57" s="98"/>
      <c r="M57" s="99"/>
      <c r="N57" s="122"/>
      <c r="O57" s="123"/>
      <c r="P57" s="99"/>
    </row>
    <row r="58" spans="1:17" x14ac:dyDescent="0.25">
      <c r="A58" s="146"/>
      <c r="B58" s="146"/>
      <c r="C58" s="147"/>
      <c r="D58" s="73"/>
      <c r="E58" s="146"/>
      <c r="F58" s="146"/>
      <c r="G58" s="146"/>
      <c r="H58" s="160"/>
      <c r="I58" s="146"/>
      <c r="J58" s="146"/>
      <c r="K58" s="146"/>
      <c r="L58" s="146"/>
      <c r="M58" s="106"/>
      <c r="N58" s="150"/>
      <c r="O58" s="151"/>
      <c r="P58" s="106"/>
    </row>
    <row r="59" spans="1:17" x14ac:dyDescent="0.25">
      <c r="A59" s="112" t="s">
        <v>132</v>
      </c>
      <c r="B59" s="112"/>
      <c r="C59" s="112"/>
      <c r="D59" s="112"/>
      <c r="E59" s="110"/>
      <c r="F59" s="110"/>
      <c r="G59" s="110"/>
      <c r="H59" s="111"/>
      <c r="I59" s="110"/>
      <c r="J59" s="110"/>
      <c r="K59" s="110"/>
      <c r="L59" s="110"/>
      <c r="M59" s="106"/>
      <c r="N59" s="150"/>
      <c r="O59" s="151"/>
      <c r="P59" s="106"/>
    </row>
    <row r="60" spans="1:17" ht="20.399999999999999" hidden="1" x14ac:dyDescent="0.25">
      <c r="A60" s="161">
        <f>A65+1</f>
        <v>2</v>
      </c>
      <c r="B60" s="162" t="s">
        <v>66</v>
      </c>
      <c r="C60" s="113" t="s">
        <v>133</v>
      </c>
      <c r="D60" s="49" t="s">
        <v>134</v>
      </c>
      <c r="E60" s="73" t="s">
        <v>135</v>
      </c>
      <c r="F60" s="163">
        <f>(16675*12)/68.5 *60</f>
        <v>175270.07299270073</v>
      </c>
      <c r="G60" s="51">
        <v>1</v>
      </c>
      <c r="H60" s="52">
        <v>0</v>
      </c>
      <c r="I60" s="162" t="s">
        <v>10</v>
      </c>
      <c r="J60" s="162" t="s">
        <v>10</v>
      </c>
      <c r="K60" s="164"/>
      <c r="L60" s="160" t="s">
        <v>39</v>
      </c>
      <c r="M60" s="106"/>
      <c r="N60" s="150"/>
      <c r="O60" s="165"/>
      <c r="P60" s="106"/>
    </row>
    <row r="61" spans="1:17" ht="20.399999999999999" hidden="1" x14ac:dyDescent="0.25">
      <c r="A61" s="161">
        <f t="shared" ref="A61:A73" si="0">A60+1</f>
        <v>3</v>
      </c>
      <c r="B61" s="162" t="s">
        <v>118</v>
      </c>
      <c r="C61" s="113" t="s">
        <v>136</v>
      </c>
      <c r="D61" s="49" t="s">
        <v>134</v>
      </c>
      <c r="E61" s="73" t="s">
        <v>135</v>
      </c>
      <c r="F61" s="163">
        <v>151199</v>
      </c>
      <c r="G61" s="74">
        <v>1</v>
      </c>
      <c r="H61" s="75">
        <v>0</v>
      </c>
      <c r="I61" s="162" t="s">
        <v>10</v>
      </c>
      <c r="J61" s="162" t="s">
        <v>10</v>
      </c>
      <c r="K61" s="164"/>
      <c r="L61" s="160" t="s">
        <v>39</v>
      </c>
      <c r="M61" s="106"/>
      <c r="N61" s="150"/>
      <c r="O61" s="165"/>
      <c r="P61" s="106"/>
    </row>
    <row r="62" spans="1:17" ht="51" hidden="1" x14ac:dyDescent="0.25">
      <c r="A62" s="161">
        <f t="shared" si="0"/>
        <v>4</v>
      </c>
      <c r="B62" s="162" t="s">
        <v>66</v>
      </c>
      <c r="C62" s="113" t="s">
        <v>137</v>
      </c>
      <c r="D62" s="73" t="s">
        <v>134</v>
      </c>
      <c r="E62" s="73" t="s">
        <v>134</v>
      </c>
      <c r="F62" s="73">
        <v>120000</v>
      </c>
      <c r="G62" s="114">
        <v>0</v>
      </c>
      <c r="H62" s="75">
        <v>1</v>
      </c>
      <c r="I62" s="162" t="s">
        <v>134</v>
      </c>
      <c r="J62" s="162" t="s">
        <v>134</v>
      </c>
      <c r="K62" s="164"/>
      <c r="L62" s="160" t="s">
        <v>53</v>
      </c>
      <c r="M62" s="106"/>
      <c r="N62" s="150"/>
      <c r="O62" s="151"/>
      <c r="P62" s="106"/>
    </row>
    <row r="63" spans="1:17" s="58" customFormat="1" ht="74.25" customHeight="1" x14ac:dyDescent="0.25">
      <c r="A63" s="161">
        <f t="shared" si="0"/>
        <v>5</v>
      </c>
      <c r="B63" s="47" t="s">
        <v>56</v>
      </c>
      <c r="C63" s="80" t="s">
        <v>138</v>
      </c>
      <c r="D63" s="47" t="s">
        <v>58</v>
      </c>
      <c r="E63" s="47" t="s">
        <v>36</v>
      </c>
      <c r="F63" s="81">
        <f>55000+27500</f>
        <v>82500</v>
      </c>
      <c r="G63" s="59">
        <v>100</v>
      </c>
      <c r="H63" s="47">
        <v>0</v>
      </c>
      <c r="I63" s="83" t="s">
        <v>10</v>
      </c>
      <c r="J63" s="83" t="s">
        <v>59</v>
      </c>
      <c r="K63" s="59"/>
      <c r="L63" s="59" t="s">
        <v>46</v>
      </c>
      <c r="M63" s="84"/>
      <c r="N63" s="85"/>
      <c r="O63" s="57"/>
      <c r="P63" s="84"/>
      <c r="Q63" s="57"/>
    </row>
    <row r="64" spans="1:17" s="58" customFormat="1" ht="51" hidden="1" x14ac:dyDescent="0.25">
      <c r="A64" s="161">
        <f t="shared" si="0"/>
        <v>6</v>
      </c>
      <c r="B64" s="157" t="s">
        <v>139</v>
      </c>
      <c r="C64" s="80" t="s">
        <v>140</v>
      </c>
      <c r="D64" s="81" t="s">
        <v>134</v>
      </c>
      <c r="E64" s="81" t="s">
        <v>134</v>
      </c>
      <c r="F64" s="81">
        <v>78000</v>
      </c>
      <c r="G64" s="52">
        <f>30000/150000</f>
        <v>0.2</v>
      </c>
      <c r="H64" s="82">
        <f>120000/150000</f>
        <v>0.8</v>
      </c>
      <c r="I64" s="157" t="s">
        <v>134</v>
      </c>
      <c r="J64" s="157" t="s">
        <v>134</v>
      </c>
      <c r="K64" s="88"/>
      <c r="L64" s="162" t="s">
        <v>53</v>
      </c>
      <c r="M64" s="120"/>
      <c r="N64" s="153"/>
      <c r="O64" s="154"/>
      <c r="P64" s="120"/>
    </row>
    <row r="65" spans="1:17" s="58" customFormat="1" ht="30.6" hidden="1" x14ac:dyDescent="0.25">
      <c r="A65" s="46">
        <v>1</v>
      </c>
      <c r="B65" s="157" t="s">
        <v>139</v>
      </c>
      <c r="C65" s="166" t="s">
        <v>141</v>
      </c>
      <c r="D65" s="81" t="s">
        <v>134</v>
      </c>
      <c r="E65" s="81" t="s">
        <v>134</v>
      </c>
      <c r="F65" s="81">
        <v>75000</v>
      </c>
      <c r="G65" s="118">
        <v>0</v>
      </c>
      <c r="H65" s="82">
        <v>1</v>
      </c>
      <c r="I65" s="157" t="s">
        <v>134</v>
      </c>
      <c r="J65" s="157" t="s">
        <v>134</v>
      </c>
      <c r="K65" s="88"/>
      <c r="L65" s="162" t="s">
        <v>53</v>
      </c>
      <c r="M65" s="120"/>
      <c r="N65" s="167"/>
      <c r="O65" s="168"/>
      <c r="P65" s="120"/>
    </row>
    <row r="66" spans="1:17" ht="20.399999999999999" x14ac:dyDescent="0.25">
      <c r="A66" s="161">
        <f>A64+1</f>
        <v>7</v>
      </c>
      <c r="B66" s="162" t="s">
        <v>66</v>
      </c>
      <c r="C66" s="113" t="s">
        <v>142</v>
      </c>
      <c r="D66" s="49" t="s">
        <v>58</v>
      </c>
      <c r="E66" s="73" t="s">
        <v>143</v>
      </c>
      <c r="F66" s="73">
        <v>69000</v>
      </c>
      <c r="G66" s="74"/>
      <c r="H66" s="75"/>
      <c r="I66" s="162" t="s">
        <v>134</v>
      </c>
      <c r="J66" s="162" t="s">
        <v>134</v>
      </c>
      <c r="K66" s="164"/>
      <c r="L66" s="160" t="s">
        <v>46</v>
      </c>
      <c r="M66" s="106"/>
      <c r="N66" s="150"/>
      <c r="O66" s="165"/>
      <c r="P66" s="106"/>
      <c r="Q66" s="169"/>
    </row>
    <row r="67" spans="1:17" ht="61.2" hidden="1" x14ac:dyDescent="0.25">
      <c r="A67" s="161">
        <f t="shared" si="0"/>
        <v>8</v>
      </c>
      <c r="B67" s="162" t="s">
        <v>139</v>
      </c>
      <c r="C67" s="113" t="s">
        <v>144</v>
      </c>
      <c r="D67" s="73" t="s">
        <v>134</v>
      </c>
      <c r="E67" s="73" t="s">
        <v>134</v>
      </c>
      <c r="F67" s="73">
        <v>60000</v>
      </c>
      <c r="G67" s="74">
        <v>0</v>
      </c>
      <c r="H67" s="75">
        <v>1</v>
      </c>
      <c r="I67" s="162" t="s">
        <v>134</v>
      </c>
      <c r="J67" s="162" t="s">
        <v>134</v>
      </c>
      <c r="K67" s="164"/>
      <c r="L67" s="162" t="s">
        <v>53</v>
      </c>
      <c r="M67" s="106"/>
      <c r="N67" s="150"/>
      <c r="O67" s="151"/>
      <c r="P67" s="106"/>
    </row>
    <row r="68" spans="1:17" ht="73.5" customHeight="1" x14ac:dyDescent="0.25">
      <c r="A68" s="161">
        <f t="shared" si="0"/>
        <v>9</v>
      </c>
      <c r="B68" s="49" t="s">
        <v>66</v>
      </c>
      <c r="C68" s="113" t="s">
        <v>145</v>
      </c>
      <c r="D68" s="73" t="s">
        <v>134</v>
      </c>
      <c r="E68" s="73" t="s">
        <v>134</v>
      </c>
      <c r="F68" s="73">
        <v>60000</v>
      </c>
      <c r="G68" s="74">
        <v>1</v>
      </c>
      <c r="H68" s="75">
        <v>0</v>
      </c>
      <c r="I68" s="162" t="s">
        <v>134</v>
      </c>
      <c r="J68" s="162" t="s">
        <v>134</v>
      </c>
      <c r="K68" s="164"/>
      <c r="L68" s="59" t="s">
        <v>46</v>
      </c>
      <c r="M68" s="106"/>
      <c r="N68" s="150"/>
      <c r="O68" s="151"/>
      <c r="P68" s="106"/>
    </row>
    <row r="69" spans="1:17" ht="30.6" x14ac:dyDescent="0.25">
      <c r="A69" s="161">
        <f t="shared" si="0"/>
        <v>10</v>
      </c>
      <c r="B69" s="49" t="s">
        <v>139</v>
      </c>
      <c r="C69" s="113" t="s">
        <v>146</v>
      </c>
      <c r="D69" s="73" t="s">
        <v>134</v>
      </c>
      <c r="E69" s="73" t="s">
        <v>134</v>
      </c>
      <c r="F69" s="73">
        <v>40000</v>
      </c>
      <c r="G69" s="74">
        <v>1</v>
      </c>
      <c r="H69" s="75">
        <v>0</v>
      </c>
      <c r="I69" s="162" t="s">
        <v>134</v>
      </c>
      <c r="J69" s="162" t="s">
        <v>134</v>
      </c>
      <c r="K69" s="164"/>
      <c r="L69" s="59" t="s">
        <v>46</v>
      </c>
      <c r="M69" s="106"/>
      <c r="N69" s="150"/>
      <c r="O69" s="151"/>
      <c r="P69" s="106"/>
    </row>
    <row r="70" spans="1:17" ht="30.6" hidden="1" x14ac:dyDescent="0.25">
      <c r="A70" s="161">
        <f t="shared" si="0"/>
        <v>11</v>
      </c>
      <c r="B70" s="162" t="s">
        <v>56</v>
      </c>
      <c r="C70" s="113" t="s">
        <v>147</v>
      </c>
      <c r="D70" s="73" t="s">
        <v>134</v>
      </c>
      <c r="E70" s="73" t="s">
        <v>134</v>
      </c>
      <c r="F70" s="62">
        <v>40000</v>
      </c>
      <c r="G70" s="74">
        <v>1</v>
      </c>
      <c r="H70" s="75">
        <v>0</v>
      </c>
      <c r="I70" s="162" t="s">
        <v>134</v>
      </c>
      <c r="J70" s="162" t="s">
        <v>134</v>
      </c>
      <c r="K70" s="164"/>
      <c r="L70" s="160" t="s">
        <v>53</v>
      </c>
      <c r="M70" s="106"/>
      <c r="N70" s="150"/>
      <c r="O70" s="151"/>
      <c r="P70" s="106"/>
    </row>
    <row r="71" spans="1:17" s="58" customFormat="1" ht="40.799999999999997" x14ac:dyDescent="0.25">
      <c r="A71" s="161">
        <f t="shared" si="0"/>
        <v>12</v>
      </c>
      <c r="B71" s="157" t="s">
        <v>56</v>
      </c>
      <c r="C71" s="166" t="s">
        <v>148</v>
      </c>
      <c r="D71" s="81" t="s">
        <v>134</v>
      </c>
      <c r="E71" s="81" t="s">
        <v>134</v>
      </c>
      <c r="F71" s="81">
        <v>26000</v>
      </c>
      <c r="G71" s="118">
        <v>1</v>
      </c>
      <c r="H71" s="82">
        <v>0</v>
      </c>
      <c r="I71" s="157" t="s">
        <v>134</v>
      </c>
      <c r="J71" s="157" t="s">
        <v>134</v>
      </c>
      <c r="K71" s="170"/>
      <c r="L71" s="59" t="s">
        <v>46</v>
      </c>
      <c r="M71" s="120"/>
      <c r="N71" s="153"/>
      <c r="O71" s="154"/>
      <c r="P71" s="120"/>
    </row>
    <row r="72" spans="1:17" ht="20.399999999999999" x14ac:dyDescent="0.25">
      <c r="A72" s="161">
        <f t="shared" si="0"/>
        <v>13</v>
      </c>
      <c r="B72" s="162" t="s">
        <v>66</v>
      </c>
      <c r="C72" s="113" t="s">
        <v>149</v>
      </c>
      <c r="D72" s="49" t="s">
        <v>58</v>
      </c>
      <c r="E72" s="73" t="s">
        <v>143</v>
      </c>
      <c r="F72" s="73">
        <v>15000</v>
      </c>
      <c r="G72" s="51">
        <v>1</v>
      </c>
      <c r="H72" s="52">
        <v>0</v>
      </c>
      <c r="I72" s="162" t="s">
        <v>134</v>
      </c>
      <c r="J72" s="162" t="s">
        <v>134</v>
      </c>
      <c r="K72" s="164"/>
      <c r="L72" s="160" t="s">
        <v>46</v>
      </c>
      <c r="M72" s="106"/>
      <c r="N72" s="150"/>
      <c r="O72" s="165"/>
      <c r="P72" s="106"/>
    </row>
    <row r="73" spans="1:17" hidden="1" x14ac:dyDescent="0.25">
      <c r="A73" s="161">
        <f t="shared" si="0"/>
        <v>14</v>
      </c>
      <c r="B73" s="162"/>
      <c r="C73" s="113" t="s">
        <v>150</v>
      </c>
      <c r="D73" s="49" t="s">
        <v>58</v>
      </c>
      <c r="E73" s="73" t="s">
        <v>143</v>
      </c>
      <c r="F73" s="73">
        <v>2000</v>
      </c>
      <c r="G73" s="51">
        <v>1</v>
      </c>
      <c r="H73" s="52">
        <v>0</v>
      </c>
      <c r="I73" s="162" t="s">
        <v>134</v>
      </c>
      <c r="J73" s="162" t="s">
        <v>134</v>
      </c>
      <c r="K73" s="164"/>
      <c r="L73" s="160" t="s">
        <v>53</v>
      </c>
      <c r="M73" s="106"/>
      <c r="N73" s="150"/>
      <c r="O73" s="165"/>
      <c r="P73" s="106"/>
    </row>
    <row r="74" spans="1:17" x14ac:dyDescent="0.25">
      <c r="A74" s="161"/>
      <c r="B74" s="162"/>
      <c r="C74" s="113"/>
      <c r="D74" s="49"/>
      <c r="E74" s="73"/>
      <c r="F74" s="73"/>
      <c r="G74" s="51"/>
      <c r="H74" s="52"/>
      <c r="I74" s="162"/>
      <c r="J74" s="162"/>
      <c r="K74" s="164"/>
      <c r="L74" s="160"/>
      <c r="M74" s="106"/>
      <c r="N74" s="150"/>
      <c r="O74" s="165"/>
      <c r="P74" s="106"/>
    </row>
    <row r="75" spans="1:17" s="101" customFormat="1" x14ac:dyDescent="0.25">
      <c r="A75" s="171" t="s">
        <v>151</v>
      </c>
      <c r="B75" s="171"/>
      <c r="C75" s="171"/>
      <c r="D75" s="172"/>
      <c r="E75" s="173"/>
      <c r="F75" s="174">
        <f>SUM(F63:F74)</f>
        <v>547500</v>
      </c>
      <c r="G75" s="173"/>
      <c r="H75" s="172"/>
      <c r="I75" s="173"/>
      <c r="J75" s="173"/>
      <c r="K75" s="144"/>
      <c r="L75" s="144"/>
      <c r="M75" s="99"/>
      <c r="N75" s="122"/>
      <c r="O75" s="175"/>
      <c r="P75" s="99"/>
    </row>
    <row r="76" spans="1:17" s="19" customFormat="1" x14ac:dyDescent="0.25">
      <c r="A76" s="176"/>
      <c r="B76" s="177"/>
      <c r="C76" s="178"/>
      <c r="D76" s="177"/>
      <c r="E76" s="177"/>
      <c r="F76" s="177"/>
      <c r="G76" s="177"/>
      <c r="H76" s="179"/>
      <c r="I76" s="177"/>
      <c r="J76" s="177"/>
      <c r="K76" s="106"/>
      <c r="L76" s="106"/>
      <c r="M76" s="106"/>
      <c r="N76" s="150"/>
      <c r="O76" s="150"/>
      <c r="P76" s="106"/>
    </row>
    <row r="77" spans="1:17" s="19" customFormat="1" x14ac:dyDescent="0.25">
      <c r="A77" s="176" t="s">
        <v>152</v>
      </c>
      <c r="B77" s="177"/>
      <c r="C77" s="178"/>
      <c r="D77" s="177"/>
      <c r="E77" s="177"/>
      <c r="F77" s="180">
        <f>SUM(F75,F57,F46,F38,F32)</f>
        <v>4409102</v>
      </c>
      <c r="G77" s="177"/>
      <c r="H77" s="179"/>
      <c r="I77" s="177"/>
      <c r="J77" s="177"/>
      <c r="K77" s="106"/>
      <c r="L77" s="106"/>
      <c r="M77" s="106"/>
      <c r="N77" s="150"/>
      <c r="O77" s="150"/>
      <c r="P77" s="106"/>
    </row>
    <row r="78" spans="1:17" x14ac:dyDescent="0.25">
      <c r="A78" s="181" t="s">
        <v>153</v>
      </c>
      <c r="B78" s="181"/>
      <c r="C78" s="181"/>
      <c r="D78" s="181"/>
      <c r="E78" s="181"/>
      <c r="F78" s="181"/>
      <c r="G78" s="181"/>
      <c r="H78" s="181"/>
      <c r="I78" s="181"/>
      <c r="J78" s="181"/>
      <c r="K78" s="181"/>
      <c r="L78" s="181"/>
      <c r="M78" s="106"/>
      <c r="N78" s="150"/>
      <c r="O78" s="150"/>
      <c r="P78" s="106"/>
    </row>
    <row r="79" spans="1:17" x14ac:dyDescent="0.25">
      <c r="A79" s="179"/>
      <c r="B79" s="179"/>
      <c r="C79" s="178"/>
      <c r="D79" s="182"/>
      <c r="E79" s="179"/>
      <c r="F79" s="179"/>
      <c r="G79" s="179"/>
      <c r="H79" s="179"/>
      <c r="I79" s="179"/>
      <c r="J79" s="179"/>
      <c r="K79" s="179"/>
      <c r="L79" s="179"/>
      <c r="M79" s="106"/>
      <c r="N79" s="150"/>
      <c r="O79" s="150"/>
      <c r="P79" s="106"/>
    </row>
    <row r="80" spans="1:17" x14ac:dyDescent="0.25">
      <c r="A80" s="181" t="s">
        <v>154</v>
      </c>
      <c r="B80" s="181"/>
      <c r="C80" s="181"/>
      <c r="D80" s="181"/>
      <c r="E80" s="181"/>
      <c r="F80" s="181"/>
      <c r="G80" s="181"/>
      <c r="H80" s="181"/>
      <c r="I80" s="181"/>
      <c r="J80" s="181"/>
      <c r="K80" s="181"/>
      <c r="L80" s="181"/>
      <c r="M80" s="106"/>
      <c r="N80" s="183"/>
      <c r="O80" s="184"/>
      <c r="P80" s="106"/>
    </row>
    <row r="81" spans="1:16" x14ac:dyDescent="0.25">
      <c r="A81" s="179"/>
      <c r="B81" s="179"/>
      <c r="C81" s="178"/>
      <c r="D81" s="182"/>
      <c r="E81" s="179"/>
      <c r="F81" s="179"/>
      <c r="G81" s="179"/>
      <c r="H81" s="179"/>
      <c r="I81" s="179"/>
      <c r="J81" s="179"/>
      <c r="K81" s="179"/>
      <c r="L81" s="179"/>
      <c r="M81" s="106"/>
      <c r="N81" s="150"/>
      <c r="O81" s="151"/>
      <c r="P81" s="106"/>
    </row>
    <row r="82" spans="1:16" x14ac:dyDescent="0.25">
      <c r="A82" s="181" t="s">
        <v>155</v>
      </c>
      <c r="B82" s="181"/>
      <c r="C82" s="181"/>
      <c r="D82" s="181"/>
      <c r="E82" s="181"/>
      <c r="F82" s="181"/>
      <c r="G82" s="181"/>
      <c r="H82" s="181"/>
      <c r="I82" s="181"/>
      <c r="J82" s="181"/>
      <c r="K82" s="181"/>
      <c r="L82" s="181"/>
      <c r="M82" s="106"/>
      <c r="N82" s="150"/>
      <c r="O82" s="151"/>
      <c r="P82" s="106"/>
    </row>
    <row r="83" spans="1:16" x14ac:dyDescent="0.25">
      <c r="A83" s="177"/>
      <c r="B83" s="177"/>
      <c r="C83" s="178"/>
      <c r="D83" s="182"/>
      <c r="E83" s="177"/>
      <c r="F83" s="177"/>
      <c r="G83" s="177"/>
      <c r="H83" s="179"/>
      <c r="I83" s="177"/>
      <c r="J83" s="106"/>
      <c r="K83" s="106"/>
      <c r="L83" s="106"/>
      <c r="M83" s="106"/>
      <c r="N83" s="150"/>
      <c r="O83" s="151"/>
      <c r="P83" s="106"/>
    </row>
    <row r="84" spans="1:16" x14ac:dyDescent="0.25">
      <c r="A84" s="185" t="s">
        <v>156</v>
      </c>
      <c r="B84" s="186"/>
      <c r="C84" s="186"/>
      <c r="D84" s="186"/>
      <c r="E84" s="186"/>
      <c r="F84" s="186"/>
      <c r="G84" s="186"/>
      <c r="H84" s="186"/>
      <c r="I84" s="186"/>
      <c r="J84" s="186"/>
      <c r="K84" s="186"/>
      <c r="L84" s="186"/>
      <c r="M84" s="106"/>
      <c r="N84" s="150"/>
      <c r="O84" s="151"/>
      <c r="P84" s="106"/>
    </row>
    <row r="85" spans="1:16" x14ac:dyDescent="0.25">
      <c r="N85" s="150"/>
      <c r="O85" s="189"/>
    </row>
    <row r="86" spans="1:16" x14ac:dyDescent="0.25">
      <c r="N86" s="34"/>
      <c r="O86" s="189"/>
    </row>
    <row r="87" spans="1:16" x14ac:dyDescent="0.25">
      <c r="N87" s="34"/>
      <c r="O87" s="189"/>
    </row>
    <row r="88" spans="1:16" x14ac:dyDescent="0.25">
      <c r="N88" s="150"/>
      <c r="O88" s="189"/>
    </row>
    <row r="89" spans="1:16" x14ac:dyDescent="0.25">
      <c r="N89" s="34"/>
      <c r="O89" s="189"/>
    </row>
    <row r="90" spans="1:16" x14ac:dyDescent="0.25">
      <c r="N90" s="150"/>
      <c r="O90" s="189"/>
    </row>
    <row r="91" spans="1:16" x14ac:dyDescent="0.25">
      <c r="N91" s="150"/>
      <c r="O91" s="189"/>
    </row>
    <row r="92" spans="1:16" x14ac:dyDescent="0.25">
      <c r="N92" s="183"/>
      <c r="O92" s="184"/>
    </row>
    <row r="93" spans="1:16" x14ac:dyDescent="0.25">
      <c r="N93" s="19"/>
    </row>
    <row r="94" spans="1:16" x14ac:dyDescent="0.25">
      <c r="N94" s="150"/>
      <c r="O94" s="184"/>
    </row>
    <row r="95" spans="1:16" x14ac:dyDescent="0.25">
      <c r="N95" s="150"/>
      <c r="O95" s="184"/>
    </row>
    <row r="97" spans="3:15" x14ac:dyDescent="0.25">
      <c r="N97" s="190"/>
      <c r="O97" s="184"/>
    </row>
    <row r="98" spans="3:15" x14ac:dyDescent="0.25">
      <c r="N98" s="190"/>
      <c r="O98" s="184"/>
    </row>
    <row r="99" spans="3:15" x14ac:dyDescent="0.25">
      <c r="N99" s="190"/>
      <c r="O99" s="184"/>
    </row>
    <row r="100" spans="3:15" x14ac:dyDescent="0.25">
      <c r="C100" s="6"/>
      <c r="N100" s="190"/>
      <c r="O100" s="184"/>
    </row>
  </sheetData>
  <mergeCells count="44">
    <mergeCell ref="A80:L80"/>
    <mergeCell ref="A82:L82"/>
    <mergeCell ref="A84:L84"/>
    <mergeCell ref="G46:L46"/>
    <mergeCell ref="A48:C48"/>
    <mergeCell ref="G57:L57"/>
    <mergeCell ref="A59:D59"/>
    <mergeCell ref="A75:C75"/>
    <mergeCell ref="A78:L78"/>
    <mergeCell ref="A39:D39"/>
    <mergeCell ref="J39:L39"/>
    <mergeCell ref="M39:O39"/>
    <mergeCell ref="A42:E42"/>
    <mergeCell ref="G42:L42"/>
    <mergeCell ref="A43:E43"/>
    <mergeCell ref="J43:L43"/>
    <mergeCell ref="A32:E32"/>
    <mergeCell ref="G32:L32"/>
    <mergeCell ref="A34:D34"/>
    <mergeCell ref="J34:L34"/>
    <mergeCell ref="A38:E38"/>
    <mergeCell ref="G38:L38"/>
    <mergeCell ref="I11:J11"/>
    <mergeCell ref="K11:K12"/>
    <mergeCell ref="L11:L12"/>
    <mergeCell ref="M11:M12"/>
    <mergeCell ref="P11:P12"/>
    <mergeCell ref="A13:L13"/>
    <mergeCell ref="M6:P6"/>
    <mergeCell ref="D7:I7"/>
    <mergeCell ref="D8:I8"/>
    <mergeCell ref="D9:I9"/>
    <mergeCell ref="A11:A12"/>
    <mergeCell ref="B11:B12"/>
    <mergeCell ref="C11:C12"/>
    <mergeCell ref="D11:D12"/>
    <mergeCell ref="E11:E12"/>
    <mergeCell ref="F11:H11"/>
    <mergeCell ref="D1:G1"/>
    <mergeCell ref="D2:G2"/>
    <mergeCell ref="D3:G3"/>
    <mergeCell ref="D4:I4"/>
    <mergeCell ref="D5:I5"/>
    <mergeCell ref="D6:I6"/>
  </mergeCells>
  <dataValidations count="4">
    <dataValidation type="list" allowBlank="1" showInputMessage="1" showErrorMessage="1" sqref="D48:D53" xr:uid="{BA766880-8D51-4214-B843-147130AD18D4}">
      <formula1>$N$103:$N$106</formula1>
    </dataValidation>
    <dataValidation type="list" allowBlank="1" showInputMessage="1" showErrorMessage="1" sqref="D63 D29:D31 D16:D27" xr:uid="{77D1FA6E-8D5E-461D-B96B-94B267B23D7F}">
      <formula1>$N$46:$N$59</formula1>
    </dataValidation>
    <dataValidation type="list" allowBlank="1" showInputMessage="1" showErrorMessage="1" sqref="D57:D58 D67:D71 D62 D64:D65" xr:uid="{7CD68154-2C71-4FDF-8E10-5350DD21293C}">
      <formula1>$N$29:$N$43</formula1>
    </dataValidation>
    <dataValidation type="list" allowBlank="1" showInputMessage="1" showErrorMessage="1" sqref="D35" xr:uid="{870B986E-BF58-4770-8757-67006A32B21E}">
      <formula1>#REF!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Durandisse, Jacques Kelly</dc:creator>
  <cp:lastModifiedBy>Durandisse, Jacques Kelly</cp:lastModifiedBy>
  <dcterms:created xsi:type="dcterms:W3CDTF">2018-03-19T17:57:11Z</dcterms:created>
  <dcterms:modified xsi:type="dcterms:W3CDTF">2018-03-19T17:57:35Z</dcterms:modified>
</cp:coreProperties>
</file>