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6735" windowWidth="19170" windowHeight="60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31" i="1" l="1"/>
  <c r="M19" i="1" s="1"/>
  <c r="D3" i="1"/>
  <c r="D2" i="1" s="1"/>
  <c r="M18" i="1"/>
  <c r="M17" i="1"/>
  <c r="M16" i="1"/>
  <c r="D9" i="1"/>
  <c r="M14" i="1"/>
  <c r="M13" i="1"/>
  <c r="D6" i="1" l="1"/>
  <c r="D31" i="1"/>
  <c r="D19" i="1"/>
  <c r="M42" i="1"/>
  <c r="M41" i="1"/>
  <c r="M40" i="1"/>
  <c r="M39" i="1"/>
  <c r="M38" i="1"/>
  <c r="M12" i="1"/>
  <c r="M9" i="1" s="1"/>
  <c r="M11" i="1"/>
  <c r="M8" i="1"/>
  <c r="M37" i="1" l="1"/>
  <c r="M5" i="1" l="1"/>
  <c r="M44" i="1" l="1"/>
  <c r="M43" i="1"/>
  <c r="L37" i="1"/>
  <c r="K37" i="1"/>
  <c r="J37" i="1"/>
  <c r="I37" i="1"/>
  <c r="H37" i="1"/>
  <c r="G37" i="1"/>
  <c r="D37" i="1"/>
  <c r="M36" i="1"/>
  <c r="M35" i="1"/>
  <c r="M34" i="1"/>
  <c r="M33" i="1"/>
  <c r="M32" i="1" s="1"/>
  <c r="L32" i="1"/>
  <c r="K32" i="1"/>
  <c r="J32" i="1"/>
  <c r="I32" i="1"/>
  <c r="H32" i="1"/>
  <c r="G32" i="1"/>
  <c r="D32" i="1"/>
  <c r="M30" i="1"/>
  <c r="M29" i="1"/>
  <c r="M28" i="1"/>
  <c r="M27" i="1"/>
  <c r="M26" i="1"/>
  <c r="M25" i="1"/>
  <c r="M24" i="1"/>
  <c r="M23" i="1"/>
  <c r="M22" i="1"/>
  <c r="M21" i="1"/>
  <c r="M20" i="1"/>
  <c r="K31" i="1" l="1"/>
  <c r="K19" i="1" s="1"/>
  <c r="I31" i="1"/>
  <c r="I19" i="1" s="1"/>
  <c r="G31" i="1"/>
  <c r="L31" i="1"/>
  <c r="L19" i="1" s="1"/>
  <c r="J31" i="1"/>
  <c r="J19" i="1" s="1"/>
  <c r="H31" i="1"/>
  <c r="H19" i="1" s="1"/>
  <c r="G19" i="1"/>
  <c r="L3" i="1" l="1"/>
  <c r="K3" i="1"/>
  <c r="J3" i="1"/>
  <c r="G3" i="1"/>
  <c r="H9" i="1" l="1"/>
  <c r="I9" i="1"/>
  <c r="J9" i="1"/>
  <c r="K9" i="1"/>
  <c r="L9" i="1"/>
  <c r="G9" i="1"/>
  <c r="G6" i="1"/>
  <c r="G2" i="1" l="1"/>
  <c r="H6" i="1"/>
  <c r="I6" i="1"/>
  <c r="J6" i="1"/>
  <c r="K6" i="1"/>
  <c r="L6" i="1"/>
  <c r="L2" i="1" s="1"/>
  <c r="M7" i="1"/>
  <c r="M6" i="1" s="1"/>
  <c r="I3" i="1"/>
  <c r="M10" i="1"/>
  <c r="M15" i="1"/>
  <c r="H3" i="1"/>
  <c r="J2" i="1" l="1"/>
  <c r="K2" i="1"/>
  <c r="I2" i="1"/>
  <c r="M4" i="1"/>
  <c r="M3" i="1" s="1"/>
  <c r="H2" i="1" l="1"/>
  <c r="M2" i="1" s="1"/>
</calcChain>
</file>

<file path=xl/sharedStrings.xml><?xml version="1.0" encoding="utf-8"?>
<sst xmlns="http://schemas.openxmlformats.org/spreadsheetml/2006/main" count="122" uniqueCount="100">
  <si>
    <t>Task Name</t>
  </si>
  <si>
    <t>Duration</t>
  </si>
  <si>
    <t>Cost</t>
  </si>
  <si>
    <t>Start</t>
  </si>
  <si>
    <t>Finish</t>
  </si>
  <si>
    <t xml:space="preserve">   COMPONENTE 1: MEJORA DE LA GESTIÓN FISCAL</t>
  </si>
  <si>
    <t xml:space="preserve">      PRODUCTO 1: CATASTRO ACTUALIZADO</t>
  </si>
  <si>
    <t>12 mons</t>
  </si>
  <si>
    <t xml:space="preserve">   COMPONENTE 2: DESARROLLO URBANO</t>
  </si>
  <si>
    <t>48 mons</t>
  </si>
  <si>
    <t xml:space="preserve">   COMPONENTE 3: MEJORA DE LOS SERVICIOS PÚBLICOS Y SOCIALES</t>
  </si>
  <si>
    <t xml:space="preserve">   GESTIÓN DEL PROYECTO</t>
  </si>
  <si>
    <t xml:space="preserve">      FIRMA CONTRATO DE PRÉSTAMO</t>
  </si>
  <si>
    <t>0 days</t>
  </si>
  <si>
    <t xml:space="preserve">      CONDICIONES PREVIAS AL PRIMER DESEMBOLSO</t>
  </si>
  <si>
    <t xml:space="preserve">         Reglamento de Crédito del Programa aprobado por la Junta Directiva</t>
  </si>
  <si>
    <t>6 mons</t>
  </si>
  <si>
    <t xml:space="preserve">         Informe Jurídico</t>
  </si>
  <si>
    <t xml:space="preserve">         Designación de funcionarios</t>
  </si>
  <si>
    <t xml:space="preserve">         Apertura cuenta bancaria</t>
  </si>
  <si>
    <t xml:space="preserve">         Sistema de información financiera y control interno</t>
  </si>
  <si>
    <t xml:space="preserve">         Elegibilidad Total</t>
  </si>
  <si>
    <t xml:space="preserve">   ADMINISTRACIÓN/GESTIÓN DEL PROYECTO</t>
  </si>
  <si>
    <t xml:space="preserve">      Equipo de Proyecto contratado</t>
  </si>
  <si>
    <t xml:space="preserve">         Coordinador del Programa</t>
  </si>
  <si>
    <t>60 mons</t>
  </si>
  <si>
    <t xml:space="preserve">         Especialista Adquisiciones</t>
  </si>
  <si>
    <t xml:space="preserve">         Especialista Financiero</t>
  </si>
  <si>
    <t xml:space="preserve">         Especialista Monitoreo y Evaluación</t>
  </si>
  <si>
    <t xml:space="preserve">      Auditoría</t>
  </si>
  <si>
    <t xml:space="preserve">      Evaluación intermedia</t>
  </si>
  <si>
    <t xml:space="preserve">      Evaluación final</t>
  </si>
  <si>
    <t>WBS</t>
  </si>
  <si>
    <t>1.1.</t>
  </si>
  <si>
    <t>1.2.</t>
  </si>
  <si>
    <t>2.1.</t>
  </si>
  <si>
    <t>2.2.</t>
  </si>
  <si>
    <t>3.1.</t>
  </si>
  <si>
    <t>3.2.</t>
  </si>
  <si>
    <t>3.3.</t>
  </si>
  <si>
    <t>3.4.</t>
  </si>
  <si>
    <t>3.5.</t>
  </si>
  <si>
    <t>3.6.</t>
  </si>
  <si>
    <t>4.1.2.</t>
  </si>
  <si>
    <t>4.1.1.</t>
  </si>
  <si>
    <t>4.1.3.</t>
  </si>
  <si>
    <t>4.1.4.</t>
  </si>
  <si>
    <t>4.1.5.</t>
  </si>
  <si>
    <t>4.1.6.</t>
  </si>
  <si>
    <t>4.1.7.</t>
  </si>
  <si>
    <t>4.1.8.</t>
  </si>
  <si>
    <t>4.2.1.</t>
  </si>
  <si>
    <t>4.2.1.1.</t>
  </si>
  <si>
    <t>4.2.1.2.</t>
  </si>
  <si>
    <t>4.2.1.3.</t>
  </si>
  <si>
    <t>4.2.1.4.</t>
  </si>
  <si>
    <t>4.2.2.</t>
  </si>
  <si>
    <t>4.2.2.1.</t>
  </si>
  <si>
    <t>4.2.2.2.</t>
  </si>
  <si>
    <t>4.2.2.3.</t>
  </si>
  <si>
    <t>4.2.2.4.</t>
  </si>
  <si>
    <t>4.2.2.5.</t>
  </si>
  <si>
    <t>4.2.3.</t>
  </si>
  <si>
    <t>4.2.4.</t>
  </si>
  <si>
    <t>Total</t>
  </si>
  <si>
    <t>3.7.</t>
  </si>
  <si>
    <t>3.8.</t>
  </si>
  <si>
    <t>3.9.</t>
  </si>
  <si>
    <t>46 mons</t>
  </si>
  <si>
    <t>34 mons</t>
  </si>
  <si>
    <t>1380 days</t>
  </si>
  <si>
    <t xml:space="preserve">      PRODUCTO 3: ÁREA DE ESPACIO PÚBLICO CONSTRUIDA O MEJORADA</t>
  </si>
  <si>
    <t xml:space="preserve">      PRODUCTO 4: KM DE VÍAS CONSTRUIDAS O REHABILITADAS</t>
  </si>
  <si>
    <t xml:space="preserve">      PRODUCTO 6: PLAN DE DESARROLLO DE FORMALIZACIÓN DE USUARIOS ELABORADO</t>
  </si>
  <si>
    <t xml:space="preserve">      PRODUCTO 2: SISTEMA INTEGRADO DE GESTIÓN FINANCIERA DISEÑADO E IMPLEMENTADO</t>
  </si>
  <si>
    <t xml:space="preserve">      PRODUCTO 4: PLANTA DE TRATAMIENTO DE AGUA CONSTRUIDA</t>
  </si>
  <si>
    <t xml:space="preserve">      PRODUCTO 5: PLAN MAESTRO DE RED DE DISTRIBUCIÓN Y PLAN MAESTRO DE ALCANTARILLADO ELABORADOS</t>
  </si>
  <si>
    <t>11 mons</t>
  </si>
  <si>
    <t>180 days</t>
  </si>
  <si>
    <t>1800 days</t>
  </si>
  <si>
    <t>10 mons</t>
  </si>
  <si>
    <t>1740 days</t>
  </si>
  <si>
    <t>1920 days</t>
  </si>
  <si>
    <t>1710 days</t>
  </si>
  <si>
    <t xml:space="preserve">   PRODUCTO 7: CUPOS DE TRANSICIÓN Y PRIMERA INFANCIA CREADOS</t>
  </si>
  <si>
    <t xml:space="preserve">   PRODUCTO 8: CUPOS DE BÁSICA PRIMARIA CREADOS</t>
  </si>
  <si>
    <t xml:space="preserve">   PRODUCTO 9: CUPOS DE BÁSICA SECUNDARIA CREADOS</t>
  </si>
  <si>
    <t xml:space="preserve">   PRODUCTO 10: CUPOS DE MEDIA CREADOS</t>
  </si>
  <si>
    <t xml:space="preserve">   PRODUCTO 11:DOCENTES DE BÁSICA Y MEDIA CAPACITADOS</t>
  </si>
  <si>
    <t xml:space="preserve">   PRODUCTO 12: CUPOS EN JORNADA ÚNICA</t>
  </si>
  <si>
    <t>39 mons</t>
  </si>
  <si>
    <t>17 mons</t>
  </si>
  <si>
    <t>1470 days</t>
  </si>
  <si>
    <t>1170 days</t>
  </si>
  <si>
    <t>20 mons</t>
  </si>
  <si>
    <t>45 mons</t>
  </si>
  <si>
    <t xml:space="preserve">         Presentación y entrada en vigencia del Plan de Fortalecimiento del SARAS</t>
  </si>
  <si>
    <t>TERCERA OPERACIÓN BAJO LA LÍNEA CONDICIONAL MULTISECTORIAL: PROGRAMA DE FORTALECIMIENTO FISCAL Y DEL GASTO EN INVERSIÓN PÚBLICA PARA ENTIDADES TERRITORIALES Y SUS EMPRESAS DE SERVICIOS PÚBLICOS (CO-L1165)</t>
  </si>
  <si>
    <t xml:space="preserve">         Designación y/o contratación personal Organismo Ejecutor (OE)</t>
  </si>
  <si>
    <t xml:space="preserve">         Al menos un contrato de crédito firmado entre una Institución Financiera de Intermediación (IFI) y una Entidad Beneficiaria (EB)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</si>
</sst>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363636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vertical="center" wrapText="1"/>
    </xf>
    <xf numFmtId="8" fontId="2" fillId="3" borderId="1" xfId="0" applyNumberFormat="1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8" fontId="3" fillId="3" borderId="1" xfId="0" applyNumberFormat="1" applyFont="1" applyFill="1" applyBorder="1" applyAlignment="1">
      <alignment vertical="center" wrapText="1"/>
    </xf>
    <xf numFmtId="14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 indent="5"/>
    </xf>
    <xf numFmtId="0" fontId="1" fillId="0" borderId="0" xfId="0" applyFont="1" applyAlignment="1">
      <alignment horizontal="right"/>
    </xf>
    <xf numFmtId="0" fontId="4" fillId="4" borderId="0" xfId="0" applyFont="1" applyFill="1" applyAlignment="1">
      <alignment horizontal="right"/>
    </xf>
    <xf numFmtId="0" fontId="5" fillId="4" borderId="1" xfId="0" applyFont="1" applyFill="1" applyBorder="1" applyAlignment="1">
      <alignment vertical="center" wrapText="1"/>
    </xf>
    <xf numFmtId="8" fontId="5" fillId="4" borderId="1" xfId="0" applyNumberFormat="1" applyFont="1" applyFill="1" applyBorder="1" applyAlignment="1">
      <alignment vertical="center" wrapText="1"/>
    </xf>
    <xf numFmtId="14" fontId="5" fillId="4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8" fontId="2" fillId="5" borderId="1" xfId="0" applyNumberFormat="1" applyFont="1" applyFill="1" applyBorder="1" applyAlignment="1">
      <alignment vertical="center" wrapText="1"/>
    </xf>
    <xf numFmtId="14" fontId="2" fillId="5" borderId="1" xfId="0" applyNumberFormat="1" applyFont="1" applyFill="1" applyBorder="1" applyAlignment="1">
      <alignment vertical="center" wrapText="1"/>
    </xf>
    <xf numFmtId="0" fontId="6" fillId="5" borderId="0" xfId="0" applyFont="1" applyFill="1" applyAlignment="1">
      <alignment horizontal="right"/>
    </xf>
    <xf numFmtId="0" fontId="6" fillId="0" borderId="0" xfId="0" applyFont="1"/>
    <xf numFmtId="0" fontId="1" fillId="6" borderId="0" xfId="0" applyFont="1" applyFill="1" applyAlignment="1">
      <alignment horizontal="right"/>
    </xf>
    <xf numFmtId="0" fontId="3" fillId="6" borderId="1" xfId="0" applyFont="1" applyFill="1" applyBorder="1" applyAlignment="1">
      <alignment vertical="center" wrapText="1"/>
    </xf>
    <xf numFmtId="8" fontId="3" fillId="6" borderId="1" xfId="0" applyNumberFormat="1" applyFont="1" applyFill="1" applyBorder="1" applyAlignment="1">
      <alignment vertical="center" wrapText="1"/>
    </xf>
    <xf numFmtId="14" fontId="3" fillId="6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8" fontId="2" fillId="6" borderId="1" xfId="0" applyNumberFormat="1" applyFont="1" applyFill="1" applyBorder="1" applyAlignment="1">
      <alignment vertical="center" wrapText="1"/>
    </xf>
    <xf numFmtId="14" fontId="2" fillId="6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8" fontId="1" fillId="0" borderId="0" xfId="0" applyNumberFormat="1" applyFont="1"/>
    <xf numFmtId="0" fontId="6" fillId="6" borderId="0" xfId="0" applyFont="1" applyFill="1" applyAlignment="1">
      <alignment horizontal="right"/>
    </xf>
    <xf numFmtId="0" fontId="8" fillId="0" borderId="0" xfId="0" applyFont="1"/>
    <xf numFmtId="8" fontId="6" fillId="6" borderId="0" xfId="0" applyNumberFormat="1" applyFont="1" applyFill="1"/>
    <xf numFmtId="0" fontId="2" fillId="7" borderId="1" xfId="0" applyFont="1" applyFill="1" applyBorder="1" applyAlignment="1">
      <alignment vertical="center" wrapText="1"/>
    </xf>
    <xf numFmtId="8" fontId="2" fillId="7" borderId="1" xfId="0" applyNumberFormat="1" applyFont="1" applyFill="1" applyBorder="1" applyAlignment="1">
      <alignment vertical="center" wrapText="1"/>
    </xf>
    <xf numFmtId="14" fontId="2" fillId="7" borderId="1" xfId="0" applyNumberFormat="1" applyFont="1" applyFill="1" applyBorder="1" applyAlignment="1">
      <alignment vertical="center" wrapText="1"/>
    </xf>
    <xf numFmtId="8" fontId="6" fillId="7" borderId="0" xfId="0" applyNumberFormat="1" applyFont="1" applyFill="1"/>
    <xf numFmtId="0" fontId="6" fillId="7" borderId="0" xfId="0" applyFont="1" applyFill="1" applyAlignment="1">
      <alignment horizontal="right"/>
    </xf>
    <xf numFmtId="0" fontId="9" fillId="6" borderId="0" xfId="0" applyFont="1" applyFill="1" applyAlignment="1">
      <alignment horizontal="right"/>
    </xf>
    <xf numFmtId="0" fontId="9" fillId="6" borderId="1" xfId="0" applyFont="1" applyFill="1" applyBorder="1" applyAlignment="1">
      <alignment horizontal="left" vertical="center" wrapText="1" indent="1"/>
    </xf>
    <xf numFmtId="0" fontId="9" fillId="6" borderId="1" xfId="0" applyFont="1" applyFill="1" applyBorder="1" applyAlignment="1">
      <alignment vertical="center" wrapText="1"/>
    </xf>
    <xf numFmtId="8" fontId="9" fillId="6" borderId="1" xfId="0" applyNumberFormat="1" applyFont="1" applyFill="1" applyBorder="1" applyAlignment="1">
      <alignment vertical="center" wrapText="1"/>
    </xf>
    <xf numFmtId="14" fontId="9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8" fontId="6" fillId="7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zoomScale="90" zoomScaleNormal="90" workbookViewId="0">
      <pane ySplit="1" topLeftCell="A2" activePane="bottomLeft" state="frozen"/>
      <selection activeCell="C1" sqref="C1"/>
      <selection pane="bottomLeft" activeCell="B25" sqref="B25"/>
    </sheetView>
  </sheetViews>
  <sheetFormatPr defaultRowHeight="12.75" x14ac:dyDescent="0.2"/>
  <cols>
    <col min="1" max="1" width="9.140625" style="9"/>
    <col min="2" max="2" width="132" style="1" customWidth="1"/>
    <col min="3" max="3" width="12.28515625" style="1" customWidth="1"/>
    <col min="4" max="4" width="14.85546875" style="1" bestFit="1" customWidth="1"/>
    <col min="5" max="6" width="11" style="1" bestFit="1" customWidth="1"/>
    <col min="7" max="7" width="11.5703125" style="1" bestFit="1" customWidth="1"/>
    <col min="8" max="8" width="13.85546875" style="1" bestFit="1" customWidth="1"/>
    <col min="9" max="11" width="14.5703125" style="1" bestFit="1" customWidth="1"/>
    <col min="12" max="12" width="14.28515625" style="1" bestFit="1" customWidth="1"/>
    <col min="13" max="13" width="15.5703125" style="1" bestFit="1" customWidth="1"/>
    <col min="14" max="14" width="9.140625" style="1"/>
    <col min="15" max="15" width="10.28515625" style="1" bestFit="1" customWidth="1"/>
    <col min="16" max="16384" width="9.140625" style="1"/>
  </cols>
  <sheetData>
    <row r="1" spans="1:13" s="28" customFormat="1" x14ac:dyDescent="0.2">
      <c r="A1" s="26" t="s">
        <v>32</v>
      </c>
      <c r="B1" s="27" t="s">
        <v>0</v>
      </c>
      <c r="C1" s="27" t="s">
        <v>1</v>
      </c>
      <c r="D1" s="27" t="s">
        <v>2</v>
      </c>
      <c r="E1" s="27" t="s">
        <v>3</v>
      </c>
      <c r="F1" s="27" t="s">
        <v>4</v>
      </c>
      <c r="G1" s="26">
        <v>2017</v>
      </c>
      <c r="H1" s="26">
        <v>2018</v>
      </c>
      <c r="I1" s="26">
        <v>2019</v>
      </c>
      <c r="J1" s="26">
        <v>2020</v>
      </c>
      <c r="K1" s="26">
        <v>2021</v>
      </c>
      <c r="L1" s="26">
        <v>2022</v>
      </c>
      <c r="M1" s="26" t="s">
        <v>64</v>
      </c>
    </row>
    <row r="2" spans="1:13" ht="25.5" x14ac:dyDescent="0.2">
      <c r="A2" s="10"/>
      <c r="B2" s="11" t="s">
        <v>97</v>
      </c>
      <c r="C2" s="11" t="s">
        <v>83</v>
      </c>
      <c r="D2" s="12">
        <f>D3+D6+D9+D19</f>
        <v>150000000</v>
      </c>
      <c r="E2" s="13">
        <v>42901</v>
      </c>
      <c r="F2" s="13">
        <v>44635</v>
      </c>
      <c r="G2" s="12">
        <f t="shared" ref="G2:L2" si="0">G3+G6+G9+G19</f>
        <v>942000</v>
      </c>
      <c r="H2" s="12">
        <f t="shared" si="0"/>
        <v>21098825</v>
      </c>
      <c r="I2" s="12">
        <f t="shared" si="0"/>
        <v>29162550</v>
      </c>
      <c r="J2" s="12">
        <f t="shared" si="0"/>
        <v>29593450</v>
      </c>
      <c r="K2" s="12">
        <f t="shared" si="0"/>
        <v>41228450</v>
      </c>
      <c r="L2" s="12">
        <f t="shared" si="0"/>
        <v>27974725</v>
      </c>
      <c r="M2" s="12">
        <f>SUM(G2:L2)</f>
        <v>150000000</v>
      </c>
    </row>
    <row r="3" spans="1:13" s="18" customFormat="1" x14ac:dyDescent="0.2">
      <c r="A3" s="17">
        <v>1</v>
      </c>
      <c r="B3" s="14" t="s">
        <v>5</v>
      </c>
      <c r="C3" s="14" t="s">
        <v>93</v>
      </c>
      <c r="D3" s="15">
        <f>+D4+D5</f>
        <v>15000000</v>
      </c>
      <c r="E3" s="16">
        <v>43251</v>
      </c>
      <c r="F3" s="16">
        <v>44417</v>
      </c>
      <c r="G3" s="15">
        <f t="shared" ref="G3:L3" si="1">+G4+G5</f>
        <v>0</v>
      </c>
      <c r="H3" s="15">
        <f t="shared" si="1"/>
        <v>6500000</v>
      </c>
      <c r="I3" s="15">
        <f t="shared" si="1"/>
        <v>4000000</v>
      </c>
      <c r="J3" s="15">
        <f t="shared" si="1"/>
        <v>0</v>
      </c>
      <c r="K3" s="15">
        <f t="shared" si="1"/>
        <v>4500000</v>
      </c>
      <c r="L3" s="15">
        <f t="shared" si="1"/>
        <v>0</v>
      </c>
      <c r="M3" s="15">
        <f>+M4+M5</f>
        <v>15000000</v>
      </c>
    </row>
    <row r="4" spans="1:13" x14ac:dyDescent="0.2">
      <c r="A4" s="19" t="s">
        <v>33</v>
      </c>
      <c r="B4" s="20" t="s">
        <v>6</v>
      </c>
      <c r="C4" s="20" t="s">
        <v>90</v>
      </c>
      <c r="D4" s="21">
        <v>9000000</v>
      </c>
      <c r="E4" s="22">
        <v>43251</v>
      </c>
      <c r="F4" s="22">
        <v>44417</v>
      </c>
      <c r="G4" s="21">
        <v>0</v>
      </c>
      <c r="H4" s="21">
        <v>4500000</v>
      </c>
      <c r="I4" s="21">
        <v>0</v>
      </c>
      <c r="J4" s="21">
        <v>0</v>
      </c>
      <c r="K4" s="21">
        <v>4500000</v>
      </c>
      <c r="L4" s="21">
        <v>0</v>
      </c>
      <c r="M4" s="21">
        <f>+SUM(G4:L4)</f>
        <v>9000000</v>
      </c>
    </row>
    <row r="5" spans="1:13" x14ac:dyDescent="0.2">
      <c r="A5" s="19" t="s">
        <v>34</v>
      </c>
      <c r="B5" s="20" t="s">
        <v>74</v>
      </c>
      <c r="C5" s="20" t="s">
        <v>91</v>
      </c>
      <c r="D5" s="21">
        <v>6000000</v>
      </c>
      <c r="E5" s="22">
        <v>43251</v>
      </c>
      <c r="F5" s="22">
        <v>43741</v>
      </c>
      <c r="G5" s="21">
        <v>0</v>
      </c>
      <c r="H5" s="21">
        <v>2000000</v>
      </c>
      <c r="I5" s="21">
        <v>4000000</v>
      </c>
      <c r="J5" s="21">
        <v>0</v>
      </c>
      <c r="K5" s="21">
        <v>0</v>
      </c>
      <c r="L5" s="21">
        <v>0</v>
      </c>
      <c r="M5" s="21">
        <f>SUM(G5:L5)</f>
        <v>6000000</v>
      </c>
    </row>
    <row r="6" spans="1:13" x14ac:dyDescent="0.2">
      <c r="A6" s="17">
        <v>2</v>
      </c>
      <c r="B6" s="14" t="s">
        <v>8</v>
      </c>
      <c r="C6" s="14" t="s">
        <v>70</v>
      </c>
      <c r="D6" s="15">
        <f>D7+D8</f>
        <v>30000000</v>
      </c>
      <c r="E6" s="16">
        <v>43068</v>
      </c>
      <c r="F6" s="16">
        <v>44440</v>
      </c>
      <c r="G6" s="15">
        <f t="shared" ref="G6:L6" si="2">+SUM(G7:G8)</f>
        <v>642000</v>
      </c>
      <c r="H6" s="15">
        <f>+SUM(H7:H8)</f>
        <v>5778000</v>
      </c>
      <c r="I6" s="15">
        <f t="shared" si="2"/>
        <v>9960000</v>
      </c>
      <c r="J6" s="15">
        <f t="shared" si="2"/>
        <v>11520000</v>
      </c>
      <c r="K6" s="15">
        <f t="shared" si="2"/>
        <v>2100000</v>
      </c>
      <c r="L6" s="15">
        <f t="shared" si="2"/>
        <v>0</v>
      </c>
      <c r="M6" s="15">
        <f>+M7+M8</f>
        <v>30000000</v>
      </c>
    </row>
    <row r="7" spans="1:13" x14ac:dyDescent="0.2">
      <c r="A7" s="19" t="s">
        <v>35</v>
      </c>
      <c r="B7" s="20" t="s">
        <v>71</v>
      </c>
      <c r="C7" s="20" t="s">
        <v>68</v>
      </c>
      <c r="D7" s="21">
        <v>10500000</v>
      </c>
      <c r="E7" s="22">
        <v>43068</v>
      </c>
      <c r="F7" s="22">
        <v>44440</v>
      </c>
      <c r="G7" s="21">
        <v>252000</v>
      </c>
      <c r="H7" s="21">
        <v>2268000</v>
      </c>
      <c r="I7" s="21">
        <v>2940000</v>
      </c>
      <c r="J7" s="21">
        <v>2940000</v>
      </c>
      <c r="K7" s="21">
        <v>2100000</v>
      </c>
      <c r="L7" s="21">
        <v>0</v>
      </c>
      <c r="M7" s="21">
        <f t="shared" ref="M7:M15" si="3">+SUM(G7:L7)</f>
        <v>10500000</v>
      </c>
    </row>
    <row r="8" spans="1:13" x14ac:dyDescent="0.2">
      <c r="A8" s="19" t="s">
        <v>36</v>
      </c>
      <c r="B8" s="20" t="s">
        <v>72</v>
      </c>
      <c r="C8" s="20" t="s">
        <v>69</v>
      </c>
      <c r="D8" s="21">
        <v>19500000</v>
      </c>
      <c r="E8" s="22">
        <v>43068</v>
      </c>
      <c r="F8" s="22">
        <v>44075</v>
      </c>
      <c r="G8" s="21">
        <v>390000</v>
      </c>
      <c r="H8" s="21">
        <v>3510000</v>
      </c>
      <c r="I8" s="21">
        <v>7020000</v>
      </c>
      <c r="J8" s="21">
        <v>8580000</v>
      </c>
      <c r="K8" s="21">
        <v>0</v>
      </c>
      <c r="L8" s="21">
        <v>0</v>
      </c>
      <c r="M8" s="21">
        <f>+SUM(G8:L8)</f>
        <v>19500000</v>
      </c>
    </row>
    <row r="9" spans="1:13" x14ac:dyDescent="0.2">
      <c r="A9" s="17">
        <v>3</v>
      </c>
      <c r="B9" s="14" t="s">
        <v>10</v>
      </c>
      <c r="C9" s="14" t="s">
        <v>92</v>
      </c>
      <c r="D9" s="15">
        <f>SUM(D10:D18)</f>
        <v>100000000</v>
      </c>
      <c r="E9" s="16">
        <v>43159</v>
      </c>
      <c r="F9" s="16">
        <v>44635</v>
      </c>
      <c r="G9" s="15">
        <f>+SUM(G10:G18)</f>
        <v>0</v>
      </c>
      <c r="H9" s="15">
        <f t="shared" ref="H9:L9" si="4">+SUM(H10:H18)</f>
        <v>8140825</v>
      </c>
      <c r="I9" s="15">
        <f t="shared" si="4"/>
        <v>14402550</v>
      </c>
      <c r="J9" s="15">
        <f t="shared" si="4"/>
        <v>16773450</v>
      </c>
      <c r="K9" s="15">
        <f t="shared" si="4"/>
        <v>33428450</v>
      </c>
      <c r="L9" s="15">
        <f t="shared" si="4"/>
        <v>27254725</v>
      </c>
      <c r="M9" s="15">
        <f>SUM(M10:M18)</f>
        <v>100000000</v>
      </c>
    </row>
    <row r="10" spans="1:13" x14ac:dyDescent="0.2">
      <c r="A10" s="19" t="s">
        <v>37</v>
      </c>
      <c r="B10" s="20" t="s">
        <v>75</v>
      </c>
      <c r="C10" s="20" t="s">
        <v>7</v>
      </c>
      <c r="D10" s="21">
        <v>30000000</v>
      </c>
      <c r="E10" s="22">
        <v>44270</v>
      </c>
      <c r="F10" s="22">
        <v>44635</v>
      </c>
      <c r="G10" s="21">
        <v>0</v>
      </c>
      <c r="H10" s="21">
        <v>0</v>
      </c>
      <c r="I10" s="21">
        <v>0</v>
      </c>
      <c r="J10" s="21">
        <v>0</v>
      </c>
      <c r="K10" s="21">
        <v>15000000</v>
      </c>
      <c r="L10" s="21">
        <v>15000000</v>
      </c>
      <c r="M10" s="21">
        <f t="shared" si="3"/>
        <v>30000000</v>
      </c>
    </row>
    <row r="11" spans="1:13" x14ac:dyDescent="0.2">
      <c r="A11" s="19" t="s">
        <v>38</v>
      </c>
      <c r="B11" s="20" t="s">
        <v>76</v>
      </c>
      <c r="C11" s="20" t="s">
        <v>77</v>
      </c>
      <c r="D11" s="21">
        <v>250000</v>
      </c>
      <c r="E11" s="22">
        <v>43261</v>
      </c>
      <c r="F11" s="22">
        <v>43595</v>
      </c>
      <c r="G11" s="21">
        <v>0</v>
      </c>
      <c r="H11" s="21">
        <v>125000</v>
      </c>
      <c r="I11" s="21">
        <v>125000</v>
      </c>
      <c r="J11" s="21">
        <v>0</v>
      </c>
      <c r="K11" s="21">
        <v>0</v>
      </c>
      <c r="L11" s="21">
        <v>0</v>
      </c>
      <c r="M11" s="21">
        <f>+SUM(G11:L11)</f>
        <v>250000</v>
      </c>
    </row>
    <row r="12" spans="1:13" x14ac:dyDescent="0.2">
      <c r="A12" s="19" t="s">
        <v>39</v>
      </c>
      <c r="B12" s="20" t="s">
        <v>73</v>
      </c>
      <c r="C12" s="20" t="s">
        <v>77</v>
      </c>
      <c r="D12" s="21">
        <v>200000</v>
      </c>
      <c r="E12" s="22">
        <v>43261</v>
      </c>
      <c r="F12" s="22">
        <v>43595</v>
      </c>
      <c r="G12" s="21">
        <v>0</v>
      </c>
      <c r="H12" s="21">
        <v>100000</v>
      </c>
      <c r="I12" s="21">
        <v>100000</v>
      </c>
      <c r="J12" s="21">
        <v>0</v>
      </c>
      <c r="K12" s="21">
        <v>0</v>
      </c>
      <c r="L12" s="21">
        <v>0</v>
      </c>
      <c r="M12" s="21">
        <f>+SUM(G12:L12)</f>
        <v>200000</v>
      </c>
    </row>
    <row r="13" spans="1:13" s="31" customFormat="1" x14ac:dyDescent="0.2">
      <c r="A13" s="38" t="s">
        <v>40</v>
      </c>
      <c r="B13" s="39" t="s">
        <v>84</v>
      </c>
      <c r="C13" s="40" t="s">
        <v>94</v>
      </c>
      <c r="D13" s="41">
        <v>17000000</v>
      </c>
      <c r="E13" s="42">
        <v>43708</v>
      </c>
      <c r="F13" s="42">
        <v>44316</v>
      </c>
      <c r="G13" s="41">
        <v>0</v>
      </c>
      <c r="H13" s="41">
        <v>4250000</v>
      </c>
      <c r="I13" s="41">
        <v>4250000</v>
      </c>
      <c r="J13" s="41">
        <v>4250000</v>
      </c>
      <c r="K13" s="41">
        <v>4250000</v>
      </c>
      <c r="L13" s="41">
        <v>0</v>
      </c>
      <c r="M13" s="41">
        <f>+SUM(G13:L13)</f>
        <v>17000000</v>
      </c>
    </row>
    <row r="14" spans="1:13" s="31" customFormat="1" x14ac:dyDescent="0.2">
      <c r="A14" s="38" t="s">
        <v>41</v>
      </c>
      <c r="B14" s="39" t="s">
        <v>85</v>
      </c>
      <c r="C14" s="40" t="s">
        <v>9</v>
      </c>
      <c r="D14" s="41">
        <v>15000000</v>
      </c>
      <c r="E14" s="42">
        <v>43159</v>
      </c>
      <c r="F14" s="42">
        <v>44620</v>
      </c>
      <c r="G14" s="41">
        <v>0</v>
      </c>
      <c r="H14" s="41">
        <v>577000</v>
      </c>
      <c r="I14" s="41">
        <v>2307500</v>
      </c>
      <c r="J14" s="41">
        <v>3461000</v>
      </c>
      <c r="K14" s="41">
        <v>4038000</v>
      </c>
      <c r="L14" s="41">
        <v>4616500</v>
      </c>
      <c r="M14" s="41">
        <f>+SUM(G14:L14)</f>
        <v>15000000</v>
      </c>
    </row>
    <row r="15" spans="1:13" s="31" customFormat="1" x14ac:dyDescent="0.2">
      <c r="A15" s="38" t="s">
        <v>42</v>
      </c>
      <c r="B15" s="39" t="s">
        <v>86</v>
      </c>
      <c r="C15" s="40" t="s">
        <v>9</v>
      </c>
      <c r="D15" s="41">
        <v>15550000</v>
      </c>
      <c r="E15" s="42">
        <v>43159</v>
      </c>
      <c r="F15" s="42">
        <v>44620</v>
      </c>
      <c r="G15" s="41">
        <v>0</v>
      </c>
      <c r="H15" s="41">
        <v>676500</v>
      </c>
      <c r="I15" s="41">
        <v>2704500</v>
      </c>
      <c r="J15" s="41">
        <v>4056000</v>
      </c>
      <c r="K15" s="41">
        <v>4056000</v>
      </c>
      <c r="L15" s="41">
        <v>4057000</v>
      </c>
      <c r="M15" s="41">
        <f t="shared" si="3"/>
        <v>15550000</v>
      </c>
    </row>
    <row r="16" spans="1:13" s="31" customFormat="1" x14ac:dyDescent="0.2">
      <c r="A16" s="38" t="s">
        <v>65</v>
      </c>
      <c r="B16" s="39" t="s">
        <v>87</v>
      </c>
      <c r="C16" s="40" t="s">
        <v>9</v>
      </c>
      <c r="D16" s="41">
        <v>10000000</v>
      </c>
      <c r="E16" s="42">
        <v>43159</v>
      </c>
      <c r="F16" s="42">
        <v>44620</v>
      </c>
      <c r="G16" s="41">
        <v>0</v>
      </c>
      <c r="H16" s="41">
        <v>980500</v>
      </c>
      <c r="I16" s="41">
        <v>1961000</v>
      </c>
      <c r="J16" s="41">
        <v>1961000</v>
      </c>
      <c r="K16" s="41">
        <v>3039000</v>
      </c>
      <c r="L16" s="41">
        <v>2058500</v>
      </c>
      <c r="M16" s="41">
        <f>SUM(G16:L16)</f>
        <v>10000000</v>
      </c>
    </row>
    <row r="17" spans="1:13" s="31" customFormat="1" x14ac:dyDescent="0.2">
      <c r="A17" s="38" t="s">
        <v>66</v>
      </c>
      <c r="B17" s="39" t="s">
        <v>88</v>
      </c>
      <c r="C17" s="40" t="s">
        <v>95</v>
      </c>
      <c r="D17" s="41">
        <v>2000000</v>
      </c>
      <c r="E17" s="42">
        <v>43205</v>
      </c>
      <c r="F17" s="42">
        <v>44575</v>
      </c>
      <c r="G17" s="41">
        <v>0</v>
      </c>
      <c r="H17" s="41">
        <v>181825</v>
      </c>
      <c r="I17" s="41">
        <v>454550</v>
      </c>
      <c r="J17" s="41">
        <v>545450</v>
      </c>
      <c r="K17" s="41">
        <v>545450</v>
      </c>
      <c r="L17" s="41">
        <v>272725</v>
      </c>
      <c r="M17" s="41">
        <f>+SUM(G17:L17)</f>
        <v>2000000</v>
      </c>
    </row>
    <row r="18" spans="1:13" s="43" customFormat="1" x14ac:dyDescent="0.2">
      <c r="A18" s="38" t="s">
        <v>67</v>
      </c>
      <c r="B18" s="39" t="s">
        <v>89</v>
      </c>
      <c r="C18" s="40" t="s">
        <v>9</v>
      </c>
      <c r="D18" s="41">
        <v>10000000</v>
      </c>
      <c r="E18" s="42">
        <v>43159</v>
      </c>
      <c r="F18" s="42">
        <v>44620</v>
      </c>
      <c r="G18" s="41">
        <v>0</v>
      </c>
      <c r="H18" s="41">
        <v>1250000</v>
      </c>
      <c r="I18" s="41">
        <v>2500000</v>
      </c>
      <c r="J18" s="41">
        <v>2500000</v>
      </c>
      <c r="K18" s="41">
        <v>2500000</v>
      </c>
      <c r="L18" s="41">
        <v>1250000</v>
      </c>
      <c r="M18" s="41">
        <f>SUM(H18:L18)</f>
        <v>10000000</v>
      </c>
    </row>
    <row r="19" spans="1:13" x14ac:dyDescent="0.2">
      <c r="A19" s="17">
        <v>4</v>
      </c>
      <c r="B19" s="14" t="s">
        <v>11</v>
      </c>
      <c r="C19" s="14" t="s">
        <v>82</v>
      </c>
      <c r="D19" s="15">
        <f>+D21+D31</f>
        <v>5000000</v>
      </c>
      <c r="E19" s="16">
        <v>42901</v>
      </c>
      <c r="F19" s="16">
        <v>44865</v>
      </c>
      <c r="G19" s="15">
        <f>+G21+G31</f>
        <v>300000</v>
      </c>
      <c r="H19" s="15">
        <f t="shared" ref="H19:L19" si="5">+H21+H31</f>
        <v>680000</v>
      </c>
      <c r="I19" s="15">
        <f t="shared" si="5"/>
        <v>800000</v>
      </c>
      <c r="J19" s="15">
        <f t="shared" si="5"/>
        <v>1300000</v>
      </c>
      <c r="K19" s="15">
        <f t="shared" si="5"/>
        <v>1200000</v>
      </c>
      <c r="L19" s="15">
        <f t="shared" si="5"/>
        <v>720000</v>
      </c>
      <c r="M19" s="15">
        <f>+M21+M31</f>
        <v>5000000</v>
      </c>
    </row>
    <row r="20" spans="1:13" x14ac:dyDescent="0.2">
      <c r="B20" s="2" t="s">
        <v>12</v>
      </c>
      <c r="C20" s="2" t="s">
        <v>13</v>
      </c>
      <c r="D20" s="3">
        <v>0</v>
      </c>
      <c r="E20" s="4">
        <v>42901</v>
      </c>
      <c r="F20" s="4">
        <v>42901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f t="shared" ref="M20:M44" si="6">+SUM(G20:L20)</f>
        <v>0</v>
      </c>
    </row>
    <row r="21" spans="1:13" x14ac:dyDescent="0.2">
      <c r="A21" s="9">
        <v>4.0999999999999996</v>
      </c>
      <c r="B21" s="2" t="s">
        <v>14</v>
      </c>
      <c r="C21" s="2" t="s">
        <v>78</v>
      </c>
      <c r="D21" s="3">
        <v>0</v>
      </c>
      <c r="E21" s="4">
        <v>42901</v>
      </c>
      <c r="F21" s="4">
        <v>43084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f t="shared" si="6"/>
        <v>0</v>
      </c>
    </row>
    <row r="22" spans="1:13" x14ac:dyDescent="0.2">
      <c r="A22" s="9" t="s">
        <v>44</v>
      </c>
      <c r="B22" s="5" t="s">
        <v>15</v>
      </c>
      <c r="C22" s="5" t="s">
        <v>16</v>
      </c>
      <c r="D22" s="6">
        <v>0</v>
      </c>
      <c r="E22" s="7">
        <v>42901</v>
      </c>
      <c r="F22" s="7">
        <v>43084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f t="shared" si="6"/>
        <v>0</v>
      </c>
    </row>
    <row r="23" spans="1:13" x14ac:dyDescent="0.2">
      <c r="A23" s="9" t="s">
        <v>43</v>
      </c>
      <c r="B23" s="5" t="s">
        <v>98</v>
      </c>
      <c r="C23" s="5" t="s">
        <v>16</v>
      </c>
      <c r="D23" s="6">
        <v>0</v>
      </c>
      <c r="E23" s="7">
        <v>42901</v>
      </c>
      <c r="F23" s="7">
        <v>43084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f t="shared" si="6"/>
        <v>0</v>
      </c>
    </row>
    <row r="24" spans="1:13" x14ac:dyDescent="0.2">
      <c r="A24" s="9" t="s">
        <v>45</v>
      </c>
      <c r="B24" s="5" t="s">
        <v>96</v>
      </c>
      <c r="C24" s="5" t="s">
        <v>16</v>
      </c>
      <c r="D24" s="6">
        <v>0</v>
      </c>
      <c r="E24" s="7">
        <v>42901</v>
      </c>
      <c r="F24" s="7">
        <v>43084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f t="shared" si="6"/>
        <v>0</v>
      </c>
    </row>
    <row r="25" spans="1:13" x14ac:dyDescent="0.2">
      <c r="A25" s="9" t="s">
        <v>46</v>
      </c>
      <c r="B25" s="5" t="s">
        <v>99</v>
      </c>
      <c r="C25" s="5" t="s">
        <v>16</v>
      </c>
      <c r="D25" s="6">
        <v>0</v>
      </c>
      <c r="E25" s="7">
        <v>42901</v>
      </c>
      <c r="F25" s="7">
        <v>43084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f t="shared" si="6"/>
        <v>0</v>
      </c>
    </row>
    <row r="26" spans="1:13" x14ac:dyDescent="0.2">
      <c r="A26" s="9" t="s">
        <v>47</v>
      </c>
      <c r="B26" s="5" t="s">
        <v>17</v>
      </c>
      <c r="C26" s="5" t="s">
        <v>16</v>
      </c>
      <c r="D26" s="6">
        <v>0</v>
      </c>
      <c r="E26" s="7">
        <v>42901</v>
      </c>
      <c r="F26" s="7">
        <v>43084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f t="shared" si="6"/>
        <v>0</v>
      </c>
    </row>
    <row r="27" spans="1:13" x14ac:dyDescent="0.2">
      <c r="A27" s="9" t="s">
        <v>48</v>
      </c>
      <c r="B27" s="5" t="s">
        <v>18</v>
      </c>
      <c r="C27" s="5" t="s">
        <v>16</v>
      </c>
      <c r="D27" s="6">
        <v>0</v>
      </c>
      <c r="E27" s="7">
        <v>42901</v>
      </c>
      <c r="F27" s="7">
        <v>43084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f t="shared" si="6"/>
        <v>0</v>
      </c>
    </row>
    <row r="28" spans="1:13" x14ac:dyDescent="0.2">
      <c r="A28" s="9" t="s">
        <v>49</v>
      </c>
      <c r="B28" s="5" t="s">
        <v>19</v>
      </c>
      <c r="C28" s="5" t="s">
        <v>16</v>
      </c>
      <c r="D28" s="6">
        <v>0</v>
      </c>
      <c r="E28" s="7">
        <v>42901</v>
      </c>
      <c r="F28" s="7">
        <v>43084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f t="shared" si="6"/>
        <v>0</v>
      </c>
    </row>
    <row r="29" spans="1:13" x14ac:dyDescent="0.2">
      <c r="A29" s="9" t="s">
        <v>50</v>
      </c>
      <c r="B29" s="5" t="s">
        <v>20</v>
      </c>
      <c r="C29" s="5" t="s">
        <v>16</v>
      </c>
      <c r="D29" s="6">
        <v>0</v>
      </c>
      <c r="E29" s="7">
        <v>42901</v>
      </c>
      <c r="F29" s="7">
        <v>43084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f t="shared" si="6"/>
        <v>0</v>
      </c>
    </row>
    <row r="30" spans="1:13" x14ac:dyDescent="0.2">
      <c r="B30" s="5" t="s">
        <v>21</v>
      </c>
      <c r="C30" s="5" t="s">
        <v>13</v>
      </c>
      <c r="D30" s="6">
        <v>0</v>
      </c>
      <c r="E30" s="7">
        <v>43084</v>
      </c>
      <c r="F30" s="7">
        <v>43084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f t="shared" si="6"/>
        <v>0</v>
      </c>
    </row>
    <row r="31" spans="1:13" x14ac:dyDescent="0.2">
      <c r="A31" s="30">
        <v>4.2</v>
      </c>
      <c r="B31" s="23" t="s">
        <v>22</v>
      </c>
      <c r="C31" s="23" t="s">
        <v>82</v>
      </c>
      <c r="D31" s="24">
        <f>+D32+D37+D43+D44</f>
        <v>5000000</v>
      </c>
      <c r="E31" s="25">
        <v>42901</v>
      </c>
      <c r="F31" s="25">
        <v>44865</v>
      </c>
      <c r="G31" s="32">
        <f t="shared" ref="G31:L31" si="7">+G32+G37+G43+G44</f>
        <v>300000</v>
      </c>
      <c r="H31" s="32">
        <f t="shared" si="7"/>
        <v>680000</v>
      </c>
      <c r="I31" s="32">
        <f t="shared" si="7"/>
        <v>800000</v>
      </c>
      <c r="J31" s="32">
        <f t="shared" si="7"/>
        <v>1300000</v>
      </c>
      <c r="K31" s="32">
        <f t="shared" si="7"/>
        <v>1200000</v>
      </c>
      <c r="L31" s="32">
        <f t="shared" si="7"/>
        <v>720000</v>
      </c>
      <c r="M31" s="32">
        <f>+M32+M37+M43+M44</f>
        <v>5000000</v>
      </c>
    </row>
    <row r="32" spans="1:13" x14ac:dyDescent="0.2">
      <c r="A32" s="37" t="s">
        <v>51</v>
      </c>
      <c r="B32" s="33" t="s">
        <v>23</v>
      </c>
      <c r="C32" s="33" t="s">
        <v>79</v>
      </c>
      <c r="D32" s="34">
        <f>SUM(D33:D36)</f>
        <v>3000000</v>
      </c>
      <c r="E32" s="35">
        <v>42901</v>
      </c>
      <c r="F32" s="35">
        <v>44727</v>
      </c>
      <c r="G32" s="36">
        <f>+SUM(G33:G36)</f>
        <v>300000</v>
      </c>
      <c r="H32" s="36">
        <f t="shared" ref="H32:L32" si="8">+SUM(H33:H36)</f>
        <v>600000</v>
      </c>
      <c r="I32" s="36">
        <f t="shared" si="8"/>
        <v>600000</v>
      </c>
      <c r="J32" s="36">
        <f t="shared" si="8"/>
        <v>600000</v>
      </c>
      <c r="K32" s="36">
        <f t="shared" si="8"/>
        <v>600000</v>
      </c>
      <c r="L32" s="36">
        <f t="shared" si="8"/>
        <v>300000</v>
      </c>
      <c r="M32" s="36">
        <f>+SUM(M33:M36)</f>
        <v>3000000</v>
      </c>
    </row>
    <row r="33" spans="1:13" x14ac:dyDescent="0.2">
      <c r="A33" s="9" t="s">
        <v>52</v>
      </c>
      <c r="B33" s="5" t="s">
        <v>24</v>
      </c>
      <c r="C33" s="5" t="s">
        <v>25</v>
      </c>
      <c r="D33" s="6">
        <v>750000</v>
      </c>
      <c r="E33" s="7">
        <v>42901</v>
      </c>
      <c r="F33" s="7">
        <v>44727</v>
      </c>
      <c r="G33" s="29">
        <v>75000</v>
      </c>
      <c r="H33" s="29">
        <v>150000</v>
      </c>
      <c r="I33" s="29">
        <v>150000</v>
      </c>
      <c r="J33" s="29">
        <v>150000</v>
      </c>
      <c r="K33" s="29">
        <v>150000</v>
      </c>
      <c r="L33" s="29">
        <v>75000</v>
      </c>
      <c r="M33" s="29">
        <f t="shared" si="6"/>
        <v>750000</v>
      </c>
    </row>
    <row r="34" spans="1:13" x14ac:dyDescent="0.2">
      <c r="A34" s="9" t="s">
        <v>53</v>
      </c>
      <c r="B34" s="5" t="s">
        <v>26</v>
      </c>
      <c r="C34" s="5" t="s">
        <v>25</v>
      </c>
      <c r="D34" s="6">
        <v>750000</v>
      </c>
      <c r="E34" s="7">
        <v>42901</v>
      </c>
      <c r="F34" s="7">
        <v>44727</v>
      </c>
      <c r="G34" s="29">
        <v>75000</v>
      </c>
      <c r="H34" s="29">
        <v>150000</v>
      </c>
      <c r="I34" s="29">
        <v>150000</v>
      </c>
      <c r="J34" s="29">
        <v>150000</v>
      </c>
      <c r="K34" s="29">
        <v>150000</v>
      </c>
      <c r="L34" s="29">
        <v>75000</v>
      </c>
      <c r="M34" s="29">
        <f t="shared" si="6"/>
        <v>750000</v>
      </c>
    </row>
    <row r="35" spans="1:13" x14ac:dyDescent="0.2">
      <c r="A35" s="9" t="s">
        <v>54</v>
      </c>
      <c r="B35" s="5" t="s">
        <v>27</v>
      </c>
      <c r="C35" s="5" t="s">
        <v>25</v>
      </c>
      <c r="D35" s="6">
        <v>750000</v>
      </c>
      <c r="E35" s="7">
        <v>42901</v>
      </c>
      <c r="F35" s="7">
        <v>44727</v>
      </c>
      <c r="G35" s="29">
        <v>75000</v>
      </c>
      <c r="H35" s="29">
        <v>150000</v>
      </c>
      <c r="I35" s="29">
        <v>150000</v>
      </c>
      <c r="J35" s="29">
        <v>150000</v>
      </c>
      <c r="K35" s="29">
        <v>150000</v>
      </c>
      <c r="L35" s="29">
        <v>75000</v>
      </c>
      <c r="M35" s="29">
        <f t="shared" si="6"/>
        <v>750000</v>
      </c>
    </row>
    <row r="36" spans="1:13" x14ac:dyDescent="0.2">
      <c r="A36" s="9" t="s">
        <v>55</v>
      </c>
      <c r="B36" s="5" t="s">
        <v>28</v>
      </c>
      <c r="C36" s="5" t="s">
        <v>25</v>
      </c>
      <c r="D36" s="6">
        <v>750000</v>
      </c>
      <c r="E36" s="7">
        <v>42901</v>
      </c>
      <c r="F36" s="7">
        <v>44727</v>
      </c>
      <c r="G36" s="29">
        <v>75000</v>
      </c>
      <c r="H36" s="29">
        <v>150000</v>
      </c>
      <c r="I36" s="29">
        <v>150000</v>
      </c>
      <c r="J36" s="29">
        <v>150000</v>
      </c>
      <c r="K36" s="29">
        <v>150000</v>
      </c>
      <c r="L36" s="29">
        <v>75000</v>
      </c>
      <c r="M36" s="29">
        <f t="shared" si="6"/>
        <v>750000</v>
      </c>
    </row>
    <row r="37" spans="1:13" x14ac:dyDescent="0.2">
      <c r="A37" s="37" t="s">
        <v>56</v>
      </c>
      <c r="B37" s="33" t="s">
        <v>29</v>
      </c>
      <c r="C37" s="33" t="s">
        <v>81</v>
      </c>
      <c r="D37" s="34">
        <f>SUM(D38:D42)</f>
        <v>1000000</v>
      </c>
      <c r="E37" s="35">
        <v>43084</v>
      </c>
      <c r="F37" s="35">
        <v>44865</v>
      </c>
      <c r="G37" s="36">
        <f t="shared" ref="G37:M37" si="9">+SUM(G38:G42)</f>
        <v>0</v>
      </c>
      <c r="H37" s="36">
        <f t="shared" si="9"/>
        <v>80000</v>
      </c>
      <c r="I37" s="36">
        <f t="shared" si="9"/>
        <v>200000</v>
      </c>
      <c r="J37" s="36">
        <f t="shared" si="9"/>
        <v>200000</v>
      </c>
      <c r="K37" s="36">
        <f t="shared" si="9"/>
        <v>200000</v>
      </c>
      <c r="L37" s="36">
        <f t="shared" si="9"/>
        <v>320000</v>
      </c>
      <c r="M37" s="36">
        <f t="shared" si="9"/>
        <v>1000000</v>
      </c>
    </row>
    <row r="38" spans="1:13" x14ac:dyDescent="0.2">
      <c r="A38" s="9" t="s">
        <v>57</v>
      </c>
      <c r="B38" s="8">
        <v>2018</v>
      </c>
      <c r="C38" s="5" t="s">
        <v>7</v>
      </c>
      <c r="D38" s="6">
        <v>200000</v>
      </c>
      <c r="E38" s="7">
        <v>43084</v>
      </c>
      <c r="F38" s="7">
        <v>43465</v>
      </c>
      <c r="G38" s="29">
        <v>0</v>
      </c>
      <c r="H38" s="29">
        <v>80000</v>
      </c>
      <c r="I38" s="29">
        <v>120000</v>
      </c>
      <c r="J38" s="29">
        <v>0</v>
      </c>
      <c r="K38" s="29">
        <v>0</v>
      </c>
      <c r="L38" s="29">
        <v>0</v>
      </c>
      <c r="M38" s="29">
        <f>+SUM(G38:L38)</f>
        <v>200000</v>
      </c>
    </row>
    <row r="39" spans="1:13" x14ac:dyDescent="0.2">
      <c r="A39" s="9" t="s">
        <v>58</v>
      </c>
      <c r="B39" s="8">
        <v>2019</v>
      </c>
      <c r="C39" s="5" t="s">
        <v>7</v>
      </c>
      <c r="D39" s="6">
        <v>200000</v>
      </c>
      <c r="E39" s="7">
        <v>43466</v>
      </c>
      <c r="F39" s="7">
        <v>43830</v>
      </c>
      <c r="G39" s="29">
        <v>0</v>
      </c>
      <c r="H39" s="29">
        <v>0</v>
      </c>
      <c r="I39" s="29">
        <v>80000</v>
      </c>
      <c r="J39" s="29">
        <v>120000</v>
      </c>
      <c r="K39" s="29">
        <v>0</v>
      </c>
      <c r="L39" s="29">
        <v>0</v>
      </c>
      <c r="M39" s="29">
        <f>+SUM(G39:L39)</f>
        <v>200000</v>
      </c>
    </row>
    <row r="40" spans="1:13" x14ac:dyDescent="0.2">
      <c r="A40" s="9" t="s">
        <v>59</v>
      </c>
      <c r="B40" s="8">
        <v>2020</v>
      </c>
      <c r="C40" s="5" t="s">
        <v>7</v>
      </c>
      <c r="D40" s="6">
        <v>200000</v>
      </c>
      <c r="E40" s="7">
        <v>43831</v>
      </c>
      <c r="F40" s="7">
        <v>44196</v>
      </c>
      <c r="G40" s="29">
        <v>0</v>
      </c>
      <c r="H40" s="29">
        <v>0</v>
      </c>
      <c r="I40" s="29">
        <v>0</v>
      </c>
      <c r="J40" s="29">
        <v>80000</v>
      </c>
      <c r="K40" s="29">
        <v>120000</v>
      </c>
      <c r="L40" s="29">
        <v>0</v>
      </c>
      <c r="M40" s="29">
        <f>+SUM(G40:L40)</f>
        <v>200000</v>
      </c>
    </row>
    <row r="41" spans="1:13" x14ac:dyDescent="0.2">
      <c r="A41" s="9" t="s">
        <v>60</v>
      </c>
      <c r="B41" s="8">
        <v>2021</v>
      </c>
      <c r="C41" s="5" t="s">
        <v>7</v>
      </c>
      <c r="D41" s="6">
        <v>200000</v>
      </c>
      <c r="E41" s="7">
        <v>44197</v>
      </c>
      <c r="F41" s="7">
        <v>44561</v>
      </c>
      <c r="G41" s="29">
        <v>0</v>
      </c>
      <c r="H41" s="29">
        <v>0</v>
      </c>
      <c r="I41" s="29">
        <v>0</v>
      </c>
      <c r="J41" s="29">
        <v>0</v>
      </c>
      <c r="K41" s="29">
        <v>80000</v>
      </c>
      <c r="L41" s="29">
        <v>120000</v>
      </c>
      <c r="M41" s="29">
        <f>+SUM(G41:L41)</f>
        <v>200000</v>
      </c>
    </row>
    <row r="42" spans="1:13" x14ac:dyDescent="0.2">
      <c r="A42" s="9" t="s">
        <v>61</v>
      </c>
      <c r="B42" s="8">
        <v>2022</v>
      </c>
      <c r="C42" s="5" t="s">
        <v>80</v>
      </c>
      <c r="D42" s="6">
        <v>200000</v>
      </c>
      <c r="E42" s="7">
        <v>44562</v>
      </c>
      <c r="F42" s="7">
        <v>44865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200000</v>
      </c>
      <c r="M42" s="29">
        <f>+SUM(G42:L42)</f>
        <v>200000</v>
      </c>
    </row>
    <row r="43" spans="1:13" x14ac:dyDescent="0.2">
      <c r="A43" s="37" t="s">
        <v>62</v>
      </c>
      <c r="B43" s="33" t="s">
        <v>30</v>
      </c>
      <c r="C43" s="33" t="s">
        <v>16</v>
      </c>
      <c r="D43" s="34">
        <v>500000</v>
      </c>
      <c r="E43" s="35">
        <v>43814</v>
      </c>
      <c r="F43" s="35">
        <v>43997</v>
      </c>
      <c r="G43" s="44">
        <v>0</v>
      </c>
      <c r="H43" s="44">
        <v>0</v>
      </c>
      <c r="I43" s="44">
        <v>0</v>
      </c>
      <c r="J43" s="44">
        <v>500000</v>
      </c>
      <c r="K43" s="44">
        <v>0</v>
      </c>
      <c r="L43" s="44">
        <v>0</v>
      </c>
      <c r="M43" s="44">
        <f t="shared" si="6"/>
        <v>500000</v>
      </c>
    </row>
    <row r="44" spans="1:13" x14ac:dyDescent="0.2">
      <c r="A44" s="37" t="s">
        <v>63</v>
      </c>
      <c r="B44" s="33" t="s">
        <v>31</v>
      </c>
      <c r="C44" s="33" t="s">
        <v>16</v>
      </c>
      <c r="D44" s="34">
        <v>500000</v>
      </c>
      <c r="E44" s="35">
        <v>44498</v>
      </c>
      <c r="F44" s="35">
        <v>44665</v>
      </c>
      <c r="G44" s="44">
        <v>0</v>
      </c>
      <c r="H44" s="44">
        <v>0</v>
      </c>
      <c r="I44" s="44">
        <v>0</v>
      </c>
      <c r="J44" s="44">
        <v>0</v>
      </c>
      <c r="K44" s="44">
        <v>400000</v>
      </c>
      <c r="L44" s="44">
        <v>100000</v>
      </c>
      <c r="M44" s="44">
        <f t="shared" si="6"/>
        <v>500000</v>
      </c>
    </row>
  </sheetData>
  <pageMargins left="0.7" right="0.7" top="0.75" bottom="0.75" header="0.3" footer="0.3"/>
  <pageSetup orientation="portrait" r:id="rId1"/>
  <ignoredErrors>
    <ignoredError sqref="M32 M37 M9" formula="1"/>
    <ignoredError sqref="M20 M21:M30 M4:M5 M11:M14 M8 D37 M38:M42 J37 G37:I37 K37:L37 M17" formulaRange="1"/>
    <ignoredError sqref="M7 M10 M15:M16 M33 M34:M36 M43:M44 M18" formula="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77EDEC1438FF14E9B8E60AD557A970D" ma:contentTypeVersion="0" ma:contentTypeDescription="A content type to manage public (operations) IDB documents" ma:contentTypeScope="" ma:versionID="0bbd251f0642d061612e2961c5b3a45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CSD/HUD</Division_x0020_or_x0020_Unit>
    <Other_x0020_Author xmlns="9c571b2f-e523-4ab2-ba2e-09e151a03ef4" xsi:nil="true"/>
    <Region xmlns="9c571b2f-e523-4ab2-ba2e-09e151a03ef4" xsi:nil="true"/>
    <IDBDocs_x0020_Number xmlns="9c571b2f-e523-4ab2-ba2e-09e151a03ef4">40653058</IDBDocs_x0020_Number>
    <Document_x0020_Author xmlns="9c571b2f-e523-4ab2-ba2e-09e151a03ef4">Lopez Ghio, Ramiro Andres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CO-L1165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DU-CPC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4977B8A5-91D7-4218-A668-60D371D3FDC2}"/>
</file>

<file path=customXml/itemProps2.xml><?xml version="1.0" encoding="utf-8"?>
<ds:datastoreItem xmlns:ds="http://schemas.openxmlformats.org/officeDocument/2006/customXml" ds:itemID="{4504B301-B4DA-4472-B992-3861859A1747}"/>
</file>

<file path=customXml/itemProps3.xml><?xml version="1.0" encoding="utf-8"?>
<ds:datastoreItem xmlns:ds="http://schemas.openxmlformats.org/officeDocument/2006/customXml" ds:itemID="{F42EC660-1E74-46FD-9D66-B3EE3CF1B582}"/>
</file>

<file path=customXml/itemProps4.xml><?xml version="1.0" encoding="utf-8"?>
<ds:datastoreItem xmlns:ds="http://schemas.openxmlformats.org/officeDocument/2006/customXml" ds:itemID="{5FF1A4CD-14C2-4818-AEC5-AEFCE84890AA}"/>
</file>

<file path=customXml/itemProps5.xml><?xml version="1.0" encoding="utf-8"?>
<ds:datastoreItem xmlns:ds="http://schemas.openxmlformats.org/officeDocument/2006/customXml" ds:itemID="{801CFCD7-FFCE-4D0D-A6B6-614B0355E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Ejecucion Plurianual y  Plan Operativo Anual</dc:title>
  <dc:creator>Juliana Parra Alvarez</dc:creator>
  <cp:lastModifiedBy>NLopez</cp:lastModifiedBy>
  <dcterms:created xsi:type="dcterms:W3CDTF">2016-09-06T02:30:22Z</dcterms:created>
  <dcterms:modified xsi:type="dcterms:W3CDTF">2016-11-08T15:47:10Z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0x01010046CF21643EE8D14686A648AA6DAD089200877EDEC1438FF14E9B8E60AD557A970D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