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5.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autoCompressPictures="0" defaultThemeVersion="124226"/>
  <mc:AlternateContent xmlns:mc="http://schemas.openxmlformats.org/markup-compatibility/2006">
    <mc:Choice Requires="x15">
      <x15ac:absPath xmlns:x15ac="http://schemas.microsoft.com/office/spreadsheetml/2010/11/ac" url="C:\Users\ethelm\Desktop\PRESTAMOS\PCR MEL1114\"/>
    </mc:Choice>
  </mc:AlternateContent>
  <xr:revisionPtr revIDLastSave="0" documentId="8_{25FA006B-9F81-42EB-B740-60AAED39E266}" xr6:coauthVersionLast="43" xr6:coauthVersionMax="43" xr10:uidLastSave="{00000000-0000-0000-0000-000000000000}"/>
  <bookViews>
    <workbookView xWindow="31530" yWindow="2730" windowWidth="21600" windowHeight="11385" firstSheet="2" activeTab="2" xr2:uid="{00000000-000D-0000-FFFF-FFFF00000000}"/>
  </bookViews>
  <sheets>
    <sheet name="Summary (I, II, III) " sheetId="6" r:id="rId1"/>
    <sheet name="Resumen (I, II, III)" sheetId="9" state="hidden" r:id="rId2"/>
    <sheet name="DEM (Strategic Alignment)" sheetId="5" r:id="rId3"/>
    <sheet name="DEM (Evaluability)" sheetId="7" r:id="rId4"/>
    <sheet name="DEM (Additionality)" sheetId="8" r:id="rId5"/>
  </sheets>
  <externalReferences>
    <externalReference r:id="rId6"/>
  </externalReferences>
  <definedNames>
    <definedName name="OLE_LINK5" localSheetId="4">'DEM (Additionality)'!#REF!</definedName>
    <definedName name="OLE_LINK5" localSheetId="3">'DEM (Evaluability)'!#REF!</definedName>
    <definedName name="OLE_LINK5" localSheetId="2">'DEM (Strategic Alignment)'!#REF!</definedName>
    <definedName name="_xlnm.Print_Area" localSheetId="3">'DEM (Evaluability)'!#REF!</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100" i="7" l="1"/>
  <c r="H99" i="7" s="1"/>
  <c r="H96" i="7" s="1"/>
  <c r="H101" i="7"/>
  <c r="H103" i="7"/>
  <c r="H104" i="7"/>
  <c r="H102" i="7"/>
  <c r="H90" i="7"/>
  <c r="H91" i="7"/>
  <c r="H92" i="7"/>
  <c r="H89" i="7" s="1"/>
  <c r="H82" i="7" s="1"/>
  <c r="H93" i="7"/>
  <c r="H94" i="7"/>
  <c r="H84" i="7"/>
  <c r="H83" i="7" s="1"/>
  <c r="H85" i="7"/>
  <c r="H86" i="7"/>
  <c r="H87" i="7"/>
  <c r="H88" i="7"/>
  <c r="H79" i="7"/>
  <c r="H78" i="7" s="1"/>
  <c r="H80" i="7"/>
  <c r="H81" i="7"/>
  <c r="H74" i="7"/>
  <c r="H73" i="7" s="1"/>
  <c r="H75" i="7"/>
  <c r="H76" i="7"/>
  <c r="B25" i="9"/>
  <c r="B24" i="9"/>
  <c r="B23" i="9"/>
  <c r="B24" i="6"/>
  <c r="H68" i="7"/>
  <c r="H67" i="7"/>
  <c r="H66" i="7"/>
  <c r="H65" i="7"/>
  <c r="H62" i="7" s="1"/>
  <c r="H64" i="7"/>
  <c r="H63" i="7"/>
  <c r="H61" i="7"/>
  <c r="H60" i="7"/>
  <c r="H59" i="7"/>
  <c r="H58" i="7"/>
  <c r="H57" i="7"/>
  <c r="H29" i="7"/>
  <c r="H28" i="7" s="1"/>
  <c r="H53" i="7"/>
  <c r="H52" i="7"/>
  <c r="H51" i="7"/>
  <c r="H50" i="7"/>
  <c r="H49" i="7" s="1"/>
  <c r="H48" i="7"/>
  <c r="H47" i="7"/>
  <c r="H46" i="7"/>
  <c r="H45" i="7"/>
  <c r="H44" i="7"/>
  <c r="H43" i="7"/>
  <c r="H41" i="7"/>
  <c r="H40" i="7"/>
  <c r="H39" i="7"/>
  <c r="H38" i="7"/>
  <c r="H37" i="7"/>
  <c r="H36" i="7"/>
  <c r="H34" i="7"/>
  <c r="H33" i="7"/>
  <c r="H32" i="7"/>
  <c r="H31" i="7"/>
  <c r="H30" i="7"/>
  <c r="H27" i="7"/>
  <c r="H26" i="7"/>
  <c r="H24" i="7"/>
  <c r="H23" i="7"/>
  <c r="H22" i="7"/>
  <c r="H21" i="7"/>
  <c r="H19" i="7"/>
  <c r="H18" i="7"/>
  <c r="H17" i="7"/>
  <c r="H16" i="7"/>
  <c r="H15" i="7"/>
  <c r="H13" i="7" s="1"/>
  <c r="H14" i="7"/>
  <c r="H20" i="7"/>
  <c r="G147" i="5"/>
  <c r="G145" i="5"/>
  <c r="G140" i="5"/>
  <c r="G139" i="5"/>
  <c r="G138" i="5"/>
  <c r="G137" i="5"/>
  <c r="G136" i="5"/>
  <c r="G135" i="5"/>
  <c r="G134" i="5"/>
  <c r="G133" i="5"/>
  <c r="G132" i="5"/>
  <c r="G131" i="5"/>
  <c r="G130" i="5"/>
  <c r="G129" i="5"/>
  <c r="G128" i="5"/>
  <c r="G127" i="5"/>
  <c r="G125" i="5"/>
  <c r="G124" i="5"/>
  <c r="G123" i="5"/>
  <c r="G122" i="5"/>
  <c r="G121" i="5"/>
  <c r="G120" i="5"/>
  <c r="G118" i="5"/>
  <c r="G117" i="5"/>
  <c r="G116" i="5"/>
  <c r="G115" i="5"/>
  <c r="G114" i="5"/>
  <c r="G113" i="5"/>
  <c r="G112" i="5"/>
  <c r="G111" i="5"/>
  <c r="G110" i="5"/>
  <c r="G109" i="5"/>
  <c r="G107" i="5"/>
  <c r="G106" i="5"/>
  <c r="G105" i="5"/>
  <c r="G104" i="5"/>
  <c r="G103" i="5"/>
  <c r="G102" i="5"/>
  <c r="G101" i="5"/>
  <c r="G100" i="5"/>
  <c r="G99" i="5"/>
  <c r="G98" i="5"/>
  <c r="G97" i="5"/>
  <c r="G96" i="5"/>
  <c r="G95" i="5"/>
  <c r="G94" i="5"/>
  <c r="G92" i="5"/>
  <c r="G91" i="5"/>
  <c r="G90" i="5"/>
  <c r="G89" i="5"/>
  <c r="G88" i="5"/>
  <c r="G87" i="5"/>
  <c r="G86" i="5"/>
  <c r="G85" i="5"/>
  <c r="G84" i="5"/>
  <c r="G83" i="5"/>
  <c r="G82" i="5"/>
  <c r="G81" i="5"/>
  <c r="G80" i="5"/>
  <c r="G79" i="5"/>
  <c r="G78" i="5"/>
  <c r="G75" i="5" s="1"/>
  <c r="G77" i="5"/>
  <c r="G74" i="5"/>
  <c r="G73" i="5"/>
  <c r="G72" i="5"/>
  <c r="G71" i="5"/>
  <c r="G70" i="5"/>
  <c r="G68" i="5"/>
  <c r="G67" i="5"/>
  <c r="G66" i="5"/>
  <c r="G64" i="5"/>
  <c r="G63" i="5"/>
  <c r="G62" i="5"/>
  <c r="G61" i="5"/>
  <c r="G60" i="5"/>
  <c r="G58" i="5"/>
  <c r="G57" i="5"/>
  <c r="G56" i="5"/>
  <c r="G55" i="5"/>
  <c r="G53" i="5"/>
  <c r="G52" i="5"/>
  <c r="G51" i="5"/>
  <c r="G50" i="5"/>
  <c r="G49" i="5"/>
  <c r="G48" i="5"/>
  <c r="G45" i="5"/>
  <c r="G44" i="5"/>
  <c r="G43" i="5"/>
  <c r="G42" i="5"/>
  <c r="G41" i="5"/>
  <c r="G39" i="5"/>
  <c r="G38" i="5"/>
  <c r="G37" i="5"/>
  <c r="G35" i="5"/>
  <c r="G34" i="5"/>
  <c r="G33" i="5"/>
  <c r="G31" i="5"/>
  <c r="G30" i="5"/>
  <c r="G29" i="5"/>
  <c r="G28" i="5"/>
  <c r="G27" i="5"/>
  <c r="G26" i="5"/>
  <c r="G25" i="5"/>
  <c r="G24" i="5"/>
  <c r="G23" i="5"/>
  <c r="G22" i="5"/>
  <c r="G21" i="5"/>
  <c r="G20" i="5"/>
  <c r="G19" i="5"/>
  <c r="G18" i="5"/>
  <c r="G17" i="5"/>
  <c r="G16" i="5"/>
  <c r="G15" i="5"/>
  <c r="G14" i="5"/>
  <c r="G13" i="5"/>
  <c r="G154" i="5"/>
  <c r="G153" i="5" s="1"/>
  <c r="G152" i="5"/>
  <c r="G151" i="5"/>
  <c r="G150" i="5"/>
  <c r="G149" i="5"/>
  <c r="G146" i="5"/>
  <c r="G144" i="5"/>
  <c r="G143" i="5"/>
  <c r="G148" i="5"/>
  <c r="G46" i="5"/>
  <c r="H35" i="7"/>
  <c r="H56" i="7"/>
  <c r="H55" i="7" s="1"/>
  <c r="H42" i="7"/>
  <c r="G11" i="5"/>
  <c r="H77" i="7" l="1"/>
  <c r="H72" i="7" s="1"/>
  <c r="B16" i="6"/>
  <c r="B16" i="9"/>
  <c r="H12" i="7"/>
  <c r="H25" i="7"/>
  <c r="B18" i="9"/>
  <c r="B18" i="6"/>
  <c r="B15" i="6" l="1"/>
  <c r="B15" i="9"/>
  <c r="B17" i="6"/>
  <c r="B17" i="9"/>
  <c r="B14" i="9" l="1"/>
  <c r="B13" i="9" s="1"/>
  <c r="B14" i="6"/>
  <c r="B13" i="6" s="1"/>
</calcChain>
</file>

<file path=xl/sharedStrings.xml><?xml version="1.0" encoding="utf-8"?>
<sst xmlns="http://schemas.openxmlformats.org/spreadsheetml/2006/main" count="570" uniqueCount="407">
  <si>
    <t>Development Effectiveness Matrix</t>
  </si>
  <si>
    <t>Summary</t>
  </si>
  <si>
    <t>I. Strategic Alignment</t>
  </si>
  <si>
    <t>1. IDB Strategic Development Objectives</t>
  </si>
  <si>
    <t>Aligned</t>
  </si>
  <si>
    <t xml:space="preserve">     Lending Program</t>
  </si>
  <si>
    <t>Poverty reduction and equity enhancement.</t>
  </si>
  <si>
    <t xml:space="preserve">     Regional Development Goals</t>
  </si>
  <si>
    <t>Share of formal employment in total employment.</t>
  </si>
  <si>
    <t xml:space="preserve">     Bank Output Contribution (as defined in Results Framework of IDB-9)</t>
  </si>
  <si>
    <t>Individuals (all, men, women, youth) benefited from programs to promote higher labor market productivity.</t>
  </si>
  <si>
    <t>2. Country Strategy Development Objectives</t>
  </si>
  <si>
    <t xml:space="preserve">     Country Strategy Results Matrix</t>
  </si>
  <si>
    <t>GN-2595-1</t>
  </si>
  <si>
    <t>Promote better job placement.</t>
  </si>
  <si>
    <t xml:space="preserve">     Country Program Results Matrix</t>
  </si>
  <si>
    <t>Not available</t>
  </si>
  <si>
    <t>The intervention is included in the 2012 Country Program Document.</t>
  </si>
  <si>
    <t xml:space="preserve">      Relevance of this project to country development challenges (If not aligned to country strategy or country program)</t>
  </si>
  <si>
    <t>II. Development Outcomes - Evaluability</t>
  </si>
  <si>
    <t>Weight</t>
  </si>
  <si>
    <t>Maximum Score</t>
  </si>
  <si>
    <t>3. Evidence-based Assessment &amp; Solution</t>
  </si>
  <si>
    <t>4. Ex ante Economic Analysis</t>
  </si>
  <si>
    <t xml:space="preserve">5. Monitoring and Evaluation </t>
  </si>
  <si>
    <t>6. Risks &amp; Mitigation Monitoring Matrix</t>
  </si>
  <si>
    <t>Overall risks rate = magnitude of risks*likelihood</t>
  </si>
  <si>
    <t>Low</t>
  </si>
  <si>
    <t>Environmental &amp; social risk classification</t>
  </si>
  <si>
    <t>C</t>
  </si>
  <si>
    <t>III. IDB´s Role - Additionality</t>
  </si>
  <si>
    <t xml:space="preserve">     The project relies on the use of country systems (VPC/PDP criteria)</t>
  </si>
  <si>
    <t>Yes</t>
  </si>
  <si>
    <t>Financial Management: Budget, Treasury, Accounting and Reporting, and Internal Audit.
Procurement: Information System.</t>
  </si>
  <si>
    <t xml:space="preserve">     The project uses another country system different from the ones above for implementing the program</t>
  </si>
  <si>
    <t>The IDB’s involvement promotes improvements of the intended beneficiaries and/or public sector entity in the following dimensions:</t>
  </si>
  <si>
    <t>Gender Equality</t>
  </si>
  <si>
    <t>Labor</t>
  </si>
  <si>
    <t>The program promotes active labor markets policies, specifically labor training and intermediation. The program tries to place job seekers in formal jobs, while also helps training based on the provate sector needs. The program also helps develop better policy through the recollection of information in labor markets surveys.</t>
  </si>
  <si>
    <t>Environment</t>
  </si>
  <si>
    <t xml:space="preserve">     Additional (to project preparation) technical assistance was provided to the public sector entity prior to approval to increase the likelihood of success of the project</t>
  </si>
  <si>
    <t>ME-T1190.</t>
  </si>
  <si>
    <t xml:space="preserve">     The ex-post impact evaluation of the project will produce evidence to close knowledge gaps in the sector that were identified in the project document and/or in the evaluation plan.</t>
  </si>
  <si>
    <t xml:space="preserve">The ex-post evaluation will deal with many of the problems that earlier impact evaluations had: i) the conparasion group will be messured with the same instruments, ii) the questionaries will be refined to add more data to get a better comparasion group, iii) the comparasion group will be taken from people that are in the same labor market, iv) the subjects will be followed for a longer period of time (18 months). </t>
  </si>
  <si>
    <t>This project is the third phase of a multiphase program that aims at creating the conditions for a growing economy and that generate jobs, and to promote development, the potential for employment, labor mobility, and workers’ productivity. The objective of this third phase is to support the Secretary of Labor and Social Welfare to improve the effectiveness of labor market policies. The project contributes to the goals of poverty reduction and equity enhancement and increasing the share of formal employment in total employment. The project is aligned with the Bank's Country Strategy and is included in the 2012 Country Program Document.
The project is highly evaluable. The diagnosis has adequate information about the informality, underemployment, and low labor productivity problems in Mexico and it discusses possible causes. The justification of potential solutions is adequate. The document also presents evidence on the effectiveness of previous interventions. The results are correctly defined and indicators are SMART. The monitoring and evaluation plan is appropriate and includes elements of monitoring and impact evaluations for the intermediation and training policies. There is a proper cost-benefit economic analysis. Benefits used in the cost-benefit analysis are part of the project results matrix. The project has correctly identified the main risks and the corresponding mitigation actions.</t>
  </si>
  <si>
    <t>Matriz de Efectividad en el Desarrollo</t>
  </si>
  <si>
    <t>Resumen</t>
  </si>
  <si>
    <t>I. Alineación estratégica</t>
  </si>
  <si>
    <t xml:space="preserve">1. Objetivos de la estrategia de desarrollo del BID </t>
  </si>
  <si>
    <t>Alineado</t>
  </si>
  <si>
    <t xml:space="preserve">     Programa de préstamos</t>
  </si>
  <si>
    <t>Reducción de la pobreza y aumento de la equidad.</t>
  </si>
  <si>
    <t xml:space="preserve">     Metas regionales de desarrollo</t>
  </si>
  <si>
    <t>Proporción de empleo formal.</t>
  </si>
  <si>
    <t xml:space="preserve">     Contribución de los productos del Banco (tal como se define en el Marco de Resultados del Noveno Aumento)</t>
  </si>
  <si>
    <t>Personas que se benefician de programas que promueven una mayor productividad en el mercado de trabajo.</t>
  </si>
  <si>
    <t>2. Objetivos de desarrollo de la estrategia  de país</t>
  </si>
  <si>
    <t xml:space="preserve">     Matriz de resultados de la estrategia de país</t>
  </si>
  <si>
    <t>Promover una mejor inserción laboral.</t>
  </si>
  <si>
    <t xml:space="preserve">     Matriz de resultados del programa de país</t>
  </si>
  <si>
    <t>No disponible</t>
  </si>
  <si>
    <t>La intervención está incluida en el Documento de Programación del País 2012.</t>
  </si>
  <si>
    <t xml:space="preserve">      Relevancia del proyecto a los retos de desarrollo del país (si no se encuadra dentro de la estrategia de país o el programa de país)</t>
  </si>
  <si>
    <t>II. Resultados de desarrollo - Evaluabilidad</t>
  </si>
  <si>
    <t>Ponderación</t>
  </si>
  <si>
    <t>Puntuación máxima</t>
  </si>
  <si>
    <t>3. Evaluación basada en pruebas y solución</t>
  </si>
  <si>
    <t>4. Análisis económico ex ante</t>
  </si>
  <si>
    <t>5. Evaluación y seguimiento</t>
  </si>
  <si>
    <t>6. Matriz de seguimiento de riesgos y mitigación</t>
  </si>
  <si>
    <t>Calificación de riesgo global = grado de probabilidad de los riesgos*</t>
  </si>
  <si>
    <t>Bajo</t>
  </si>
  <si>
    <t>Clasificación de los riesgos ambientales y sociales</t>
  </si>
  <si>
    <t>III. Función del BID - Adicionalidad</t>
  </si>
  <si>
    <t xml:space="preserve">    El proyecto se basa en el uso de los sistemas nacionales (criterios de VPC/PDP)</t>
  </si>
  <si>
    <t>Si</t>
  </si>
  <si>
    <t>Administración Financiera: Presupuesto, Tesorería, Contabilidad y Reporte, y Auditoría Interna.
Adquisiciones: Sistema de Información.</t>
  </si>
  <si>
    <t>El proyecto usa otro sistema nacional para ejecutar el programa diferente de los indicados arriba</t>
  </si>
  <si>
    <t>La participación del BID promueve mejoras en los presuntos beneficiarios o la entidad del sector público en las siguientes dimensiones:</t>
  </si>
  <si>
    <t>Igualdad de género</t>
  </si>
  <si>
    <t>Trabajo</t>
  </si>
  <si>
    <t>El programa promueve politicas activas de mercados laborales, en particular la capacitación y la intermediación laboral. Las acciones del PACE están focalizadas en desarrollar mayor inserción laboral en empleos formales, y en materia de capacitación se adaptan a las necesidades de las empresas. Además el programa apoya a la mejora en políticas a través del financiamiento del relevamiento de información de encuestas sobre el mercado laboral.</t>
  </si>
  <si>
    <t>Medio ambiente</t>
  </si>
  <si>
    <t xml:space="preserve">     Antes de la aprobación se brindó a la entidad del sector público asistencia técnica adicional (por encima de la preparación de proyecto) para aumentar las probabilidades de éxito del proyecto</t>
  </si>
  <si>
    <t xml:space="preserve">     La evaluación de impacto ex post del proyecto arrojará pruebas empíricas para cerrar las brechas de conocimiento en el sector, que fueron identificadas en el documento de proyecto o el plan de evaluación.</t>
  </si>
  <si>
    <t>La evaluación ex-post responderá a varios de los problemas criticados a las evaluaciones de impacto anteriores: i) el grupo de comparación se obtendrá de la misma encuesta que sigue al grupo tratamiento, ii) se mejorarán los cuestionarios para que exista información que permita tener un grupo comparación más parecido al grupo tratamiento, iii) el grupo de comparación participará del mismo mercado que el grupo tratamiento, iv) se ampliará el periodo de seguimiento del desempeño laboral (18 meses).</t>
  </si>
  <si>
    <t>Este proyecto es la tercer fase de un programa multifase que tiene como propósito generar las condiciones para una economía creciente y generadora de empleos y promover el desarrollo, el potencial de empleo, la movilidad laboral y la productividad del trabajador. El objetivo de esta tercera fase es apoyar a la Secretaría de Trabajo y Previsión Social a mejorar la efectividad de las políticas y los programas de mercado laboral. El proyecto contribuye los objetivos de reducir la pobreza y mejorar la equidad así como de aumentar la proporción de empleo formal. El proyecto está alineado con la Estrategia del Banco en el País y está incluido en el Documento de Programación del País para 2012.
El proyecto es altamente evaluable. El diagnóstico presenta información adecuada sobre los problemas de informalidad, subempleo y baja productividad del trabajo en México y discute algunas de las posibles causas. La justificación sobre las potenciales soluciones al problema es adecuada. El documento presenta además evidencia sobre la efectividad de intervenciones anteriores. Los resultados están correctamente definidos y los indicadores son SMART. El plan de monitoreo y evaluación es adecuado e incluye elementos de seguimiento y evaluación de impacto para medir los resultados de las políticas de intermediación laboral y la capacitación. Hay un análisis económico costo beneficio adecuado y los beneficios utilizados en el modelo son parte de la matriz de resultados del programa. El programa tiene correctamente identificados los principales riesgos, así como las acciones de mitigación requeridas.</t>
  </si>
  <si>
    <t xml:space="preserve"> Development Effectiveness Matrix for Sovereign Guaranteed Operations </t>
  </si>
  <si>
    <t>Part I  - Strategic Alignment</t>
  </si>
  <si>
    <t xml:space="preserve">       Instructions:</t>
  </si>
  <si>
    <t>See "Guidelines for  the Development Effectiveness Matrix for Sovereign Operations, Part 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</si>
  <si>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</si>
  <si>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</si>
  <si>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Criterion</t>
  </si>
  <si>
    <t>Information &amp; References</t>
  </si>
  <si>
    <t>Yes/No</t>
  </si>
  <si>
    <t>Score</t>
  </si>
  <si>
    <t xml:space="preserve">Section 1. IDB-9 Strategic Alignment </t>
  </si>
  <si>
    <t>Lending Program</t>
  </si>
  <si>
    <t>Lending to small and vulnerable countries</t>
  </si>
  <si>
    <t xml:space="preserve">     Barbados</t>
  </si>
  <si>
    <t xml:space="preserve">     Bahamas</t>
  </si>
  <si>
    <t xml:space="preserve">     Belize</t>
  </si>
  <si>
    <t xml:space="preserve">     Bolivia</t>
  </si>
  <si>
    <t xml:space="preserve">     Costa Rica</t>
  </si>
  <si>
    <t xml:space="preserve">     Dominican Republic</t>
  </si>
  <si>
    <t xml:space="preserve">     Ecuador</t>
  </si>
  <si>
    <t xml:space="preserve">     El Salvador</t>
  </si>
  <si>
    <t xml:space="preserve">     Guatemala</t>
  </si>
  <si>
    <t xml:space="preserve">     Guyana</t>
  </si>
  <si>
    <t xml:space="preserve">     Haiti</t>
  </si>
  <si>
    <t xml:space="preserve">     Honduras</t>
  </si>
  <si>
    <t xml:space="preserve">     Jamaica</t>
  </si>
  <si>
    <t xml:space="preserve">     Nicaragua</t>
  </si>
  <si>
    <t xml:space="preserve">     Panama</t>
  </si>
  <si>
    <t xml:space="preserve">     Paraguay</t>
  </si>
  <si>
    <t xml:space="preserve">     Suriname</t>
  </si>
  <si>
    <t xml:space="preserve">     Trinidad and Tobago</t>
  </si>
  <si>
    <t xml:space="preserve">     Uruguay</t>
  </si>
  <si>
    <t>Lending for poverty reduction and equity enhancement</t>
  </si>
  <si>
    <t xml:space="preserve">     Sector</t>
  </si>
  <si>
    <t>El préstamo a nivel sector (empleo) está automáticamente clasificado como reducción de pobreza. De acuerdo al documento de GCI 9 (AB-2764) el objetivo de reducir la pobreza y desigualdad se desglosa en cinco prioridades sectoriales, una de las cuales es una política social favorable a la igualdad y la productividad. Una esfera de este eje es el mejor funcionamiento de los mercados de trabajo, que establece como prioridad el empleo con salarios más altos y cobertura de seguridad social. Tales características son parte de la definición de empleo de calidad del POD ver parrafo 1.9</t>
  </si>
  <si>
    <t>YES</t>
  </si>
  <si>
    <t xml:space="preserve">     Geographic</t>
  </si>
  <si>
    <t>El programa es un programa federal con presencia en los 32 estados del país, pero sin criterio geográfico especifico.</t>
  </si>
  <si>
    <t xml:space="preserve">     Beneficiaries (Headcount or benefits accruing to the poor in CBA)</t>
  </si>
  <si>
    <t>Si bien el programa no está focalizado a población en situación de pobreza en todas sus modalidades, la población que busca el apoyo de BECATE refleja niveles de ingreso previos menores de dos salarios mínimos (menores a diez dólares por día) como se puede evidenciar en los datos de la Encuesta sobre el Nivel de Colocación y Permanencia en el Empleo (ENCOPE). Ver parrafo 1.9.</t>
  </si>
  <si>
    <t>Lending to support climate chance initiatives, renewable energy and environmental sustainability</t>
  </si>
  <si>
    <t xml:space="preserve">     Mitigation</t>
  </si>
  <si>
    <t xml:space="preserve">     Adaptation</t>
  </si>
  <si>
    <t xml:space="preserve">     Sustainable practices</t>
  </si>
  <si>
    <t xml:space="preserve">Lending to support regional cooperation and integration </t>
  </si>
  <si>
    <t xml:space="preserve">     Infrastructure</t>
  </si>
  <si>
    <t xml:space="preserve">     Regional Initiatives</t>
  </si>
  <si>
    <t xml:space="preserve">     Institutional Strengthening</t>
  </si>
  <si>
    <t xml:space="preserve">     Regional Public Goods</t>
  </si>
  <si>
    <t xml:space="preserve">     Capacity Development</t>
  </si>
  <si>
    <t>Regional Development Goals</t>
  </si>
  <si>
    <t>Social policy for equity and productivity</t>
  </si>
  <si>
    <t>Extreme poverty rate</t>
  </si>
  <si>
    <t>Gini coefficient of per capita household income inequality</t>
  </si>
  <si>
    <t>Share of youth ages 15 to19 who complete ninth grade</t>
  </si>
  <si>
    <t>Maternal mortality ratio</t>
  </si>
  <si>
    <t>Infant mortality ratio</t>
  </si>
  <si>
    <t>Share of formal employment in total employment</t>
  </si>
  <si>
    <t>Como mencionado en el párrafo 1.10 del POD, este programa apoya el objetivo de la Estrategia del Banco con el país, que esta ligado a la meta regional del GCI-9 en el área de mercados laborales, que es la de aumentar la proporción de empleo formal con respecto al empleo informal. el producto que contribuye a esta meta regional es la cantidad de individuos que se benefician de programas y servicios de intermediación y capacitación laboral que aumentan su productividad laboral y permite que se insertan en mejores empleos en el mercado de trabajo.</t>
  </si>
  <si>
    <t>Infrastructure for competitiveness and social welfare</t>
  </si>
  <si>
    <t>Incidence of waterborne diseases (per 100,000 inhabitants)</t>
  </si>
  <si>
    <r>
      <t>Paved road coverage (Km/Km</t>
    </r>
    <r>
      <rPr>
        <b/>
        <vertAlign val="superscript"/>
        <sz val="10"/>
        <rFont val="Arial"/>
        <family val="2"/>
      </rPr>
      <t>2</t>
    </r>
    <r>
      <rPr>
        <b/>
        <sz val="10"/>
        <rFont val="Arial"/>
        <family val="2"/>
      </rPr>
      <t>)</t>
    </r>
  </si>
  <si>
    <t>Percent of households with electricity</t>
  </si>
  <si>
    <t>Proportion of urban population living in dwellings with hard floor</t>
  </si>
  <si>
    <t>Institutions for growth and social welfare</t>
  </si>
  <si>
    <t>Percent of firms using Banks to finance investments</t>
  </si>
  <si>
    <t>Ratio of actual to potencial tax revenue</t>
  </si>
  <si>
    <t>Percent of children under 5 whose birth was registered</t>
  </si>
  <si>
    <t>Public expenditure managed at the decentralized level as % total public expenditure</t>
  </si>
  <si>
    <t>Homicides per 100,000 inhabitants</t>
  </si>
  <si>
    <t>Competitive regional and global international integration</t>
  </si>
  <si>
    <t>Trade openness (trade as percent of GDP)</t>
  </si>
  <si>
    <t>Intraregional trade in LAC as percent of total merchandise trade</t>
  </si>
  <si>
    <t>Foreing direct investment net inflows as percent of GDP</t>
  </si>
  <si>
    <t>Protecting the environment, responding to climate change, promoting renewable energy, and enhancing food security</t>
  </si>
  <si>
    <t>Stabilization of CO2 equivalent emissions (metric tons per habitant)</t>
  </si>
  <si>
    <t>Countries with planning capacity in mitigation and adaptation of climate change</t>
  </si>
  <si>
    <t>Annual reported economic damages from natural desasters</t>
  </si>
  <si>
    <t>Proportion of terrestrial and marine areas protected to total territorial area (%)</t>
  </si>
  <si>
    <t>Annual growth rate of agricultural GDP (%)</t>
  </si>
  <si>
    <t>Bank Output Contribution to Regional Development Goals 2012-2015</t>
  </si>
  <si>
    <t>Students benefited by education projects (girls, boys)</t>
  </si>
  <si>
    <t xml:space="preserve">          Girls</t>
  </si>
  <si>
    <t xml:space="preserve">          Boys</t>
  </si>
  <si>
    <t>Teachers trained</t>
  </si>
  <si>
    <t>Individuals (all, indigenous, afro-descendant) receiving a basic package of health services</t>
  </si>
  <si>
    <t xml:space="preserve">          All</t>
  </si>
  <si>
    <t xml:space="preserve">          Indigenous</t>
  </si>
  <si>
    <t xml:space="preserve">          Afro-descendant</t>
  </si>
  <si>
    <t>Individuals (all, indigenous, afro-descendant) receiving targeted anti-poverty programs</t>
  </si>
  <si>
    <t>Individuals (all, men, women, youth) benefited from programs to promote higher labor market productivity</t>
  </si>
  <si>
    <t>Como se menciona en el párrafo 1.10, este programa apoya directamente el financiamiento del producto que contribuye a la meta del GCI-9 siendo este producto la cantidad de individuos que se benefician de programas que aumentan su productividad laboral (servicios de intermediación y capacitación laboral)</t>
  </si>
  <si>
    <t xml:space="preserve">          Men</t>
  </si>
  <si>
    <t>Este dato estará desagregado por sexo</t>
  </si>
  <si>
    <t xml:space="preserve">          Women</t>
  </si>
  <si>
    <t>Number of jobs added to formal sector</t>
  </si>
  <si>
    <t>Households with new or upgraded water supply</t>
  </si>
  <si>
    <t xml:space="preserve">     Percentage of households with new or upgraded water supply that are:</t>
  </si>
  <si>
    <t>Households with new or upgraded sanitary connections</t>
  </si>
  <si>
    <t xml:space="preserve">     Percentage of households with new or upgraded sanitary connections that are:</t>
  </si>
  <si>
    <t>Km of inter-urban roads build or maintained/upgraded</t>
  </si>
  <si>
    <t>Km of electricity transmission and distribution lines installed or upgraded</t>
  </si>
  <si>
    <t>Number of households with new or upgraded dwellings</t>
  </si>
  <si>
    <t xml:space="preserve">     Percentage of households with new or upgraded dwellings that are:</t>
  </si>
  <si>
    <t>Micro/small/medium productive enterprises financed</t>
  </si>
  <si>
    <t>Public financial systems implemented or upgraded (budged, treasury, accounting, debt, and revenues)</t>
  </si>
  <si>
    <t>Persons incorporated into a civil or identification registry</t>
  </si>
  <si>
    <t xml:space="preserve">     Percentage who are:</t>
  </si>
  <si>
    <t>Municipal or other sub-national governments supported</t>
  </si>
  <si>
    <t>Cities benefited with citizen security projects</t>
  </si>
  <si>
    <t>Number of public trade officials and private entrepreneurs trained in trade and investment</t>
  </si>
  <si>
    <t xml:space="preserve">     Percentage that are women</t>
  </si>
  <si>
    <t>Regional and sub-regional integration agreements and cooperation initiatives supported</t>
  </si>
  <si>
    <t>Number of cross border and transnational projects supported (infrastructure and customs, etc)</t>
  </si>
  <si>
    <t>Number of international trade transactions financed</t>
  </si>
  <si>
    <t>Mobilization volume by NSG financed projects/companies</t>
  </si>
  <si>
    <t>Percentage of power generation capacity from low-carbon sources over total generation capacity funded by IDB</t>
  </si>
  <si>
    <t>Number of people given access to improved public low-carbon transportation systems</t>
  </si>
  <si>
    <t xml:space="preserve">     Percentage of people that are:</t>
  </si>
  <si>
    <t>National frameworks for climate change mitigation supported</t>
  </si>
  <si>
    <t>Climate change pilot projects in agriculture, energy, health, water and sanitation, transport, and housing</t>
  </si>
  <si>
    <t>Number of projects with components contributing to improved management of terrestial and marine protected areas</t>
  </si>
  <si>
    <t>Farmers given access to improved agricultural services and investments</t>
  </si>
  <si>
    <t xml:space="preserve">     Percentage thay are:</t>
  </si>
  <si>
    <t xml:space="preserve">Section 2. Country Strategy/Country Program Alignment  </t>
  </si>
  <si>
    <t>Country Strategy Results Matrix</t>
  </si>
  <si>
    <t>Current Country Strategy (CS)  has a Results Matrix</t>
  </si>
  <si>
    <t>IDBDOCS 35474518</t>
  </si>
  <si>
    <t>If current Country Strategy DOES NOT have a result matrix, Is there a Board approved Country Strategy Update (CSU)?</t>
  </si>
  <si>
    <t xml:space="preserve">Country Strategy (CS or CSU) objective or result to which project outcome is expected to contribute </t>
  </si>
  <si>
    <t>Parrafos 3.11 a 3.13 de la Estrategia de Pais</t>
  </si>
  <si>
    <t>The Country Strategy (CS or CSU) result matrix objective has an indicator and baseline for that objective</t>
  </si>
  <si>
    <t>Matriz de resultados de la Estrategia Pais</t>
  </si>
  <si>
    <t>Country Program Results Matrix</t>
  </si>
  <si>
    <t>Provide document number for Country Program Matrix</t>
  </si>
  <si>
    <t>IDBDOCS 36602860</t>
  </si>
  <si>
    <t>The project is included in the CPD of the corresponding year</t>
  </si>
  <si>
    <t>Parrafo 2.8 del CPD</t>
  </si>
  <si>
    <t>Indicator and baseline for Project included in the Country Program Document</t>
  </si>
  <si>
    <t xml:space="preserve">Link final project impact/outcome to country program indicator for the project </t>
  </si>
  <si>
    <t>Se vincula a nivel de pesonas atendidas y a nivel de la tasa de colocacion de CPLy Mixta. Ver Matriz de Resultados.</t>
  </si>
  <si>
    <t>If country strategy matrix or country program matrix are not available</t>
  </si>
  <si>
    <t xml:space="preserve"> Provide justification of the relevance of this project to current country development challenges</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</si>
  <si>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</si>
  <si>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</si>
  <si>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</si>
  <si>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</si>
  <si>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t>DEM TUTORIAL
The answer is "yes" if:</t>
  </si>
  <si>
    <t xml:space="preserve">Section 3. Program Logic </t>
  </si>
  <si>
    <t>Program Diagnosis</t>
  </si>
  <si>
    <t>The main problem being addressed by the project is clearly identified</t>
  </si>
  <si>
    <t>The "Background and Problem Addressed" section of the POD specifies:
i) clear, accurate, and adequate information about the situation.
ii) the reasons why the situation constitutes a problem requiring a solution.
iii) basic quantitative and qualitative data that allow for an adequate dimensioning of the problem.</t>
  </si>
  <si>
    <t>Párrafos 1.1 a 1.4</t>
  </si>
  <si>
    <t>The intended beneficiary population is clearly identified (households, localities, firms, users, or overall population)</t>
  </si>
  <si>
    <t>The "Background and Problem Addressed" section of the POD clearly specify the households, localities, firms, persons, among other entities, that are expected to receive good and services delivered by the project, and that fulfill certain characteristics.</t>
  </si>
  <si>
    <t xml:space="preserve">Ver párrafo 1.5 del POD. La población beneficiaria son los buscadores de empleo y trabajadores activos. La definición de buscador de empleo del reglamento operativo se encuentra en el pie de página 13. Se explica además la diferencia en el modo de atención a cada población. </t>
  </si>
  <si>
    <t>The main factors (or causes) contributing to the problem are clearly identified</t>
  </si>
  <si>
    <t>The "Background and Problem Addressed" section of the POD includes the relationships and interactions that occur among the factors and elements that constitute the problem.</t>
  </si>
  <si>
    <t>Ver párrafo 1.5 del POD. Desde el punto de vista de la demanda laboral, el programa atiende las necesidades de reclutamiento y selección de los empleadores. Además, a través del financiamiento de la capacitación, el programa incentiva la inversión.</t>
  </si>
  <si>
    <t xml:space="preserve">Empirical evidence of the main determinants of the problem  is provided (See Guidelines for guidance on what constitute sufficient empirical evidence) </t>
  </si>
  <si>
    <t>The "Background and Problem Addressed" section of the POD includes the basic quantitative and qualitative data that allow for an adequate dimensioning of the factors.</t>
  </si>
  <si>
    <t>Magnitudes of deficiencies are provided for main factors (in order to assess the relative importance of identified factors)</t>
  </si>
  <si>
    <t>The "Background and Problem Addressed" section of the POD includes, in a precise manner, a review of studies or assessments that try to identify and quantify the contribution of the main determinants of the problem. The POD should include the references to these studies.</t>
  </si>
  <si>
    <t>Párrafos 1.1 a 1.4 y documentos de lecciones aprendidas en enlaces opcionales.</t>
  </si>
  <si>
    <t>Diagnosis takes into account specific country characteristics in the area of project intervention</t>
  </si>
  <si>
    <t>The "Background and Problem Addressed" section of the POD includes, in a precise manner, the historical, political, social, and economic context in which the problem arose, as well as those in which its solution will be attempted.</t>
  </si>
  <si>
    <t>Proposed Interventions or Solutions</t>
  </si>
  <si>
    <t>Proposed Intervention(s) are clearly linked to problems or needs identified in the Diagnosis</t>
  </si>
  <si>
    <t>There is a clear and precise specification on how the proposed intervention will contribute to solve the problems identified in the diagnosis</t>
  </si>
  <si>
    <t>Párrafo 1.15</t>
  </si>
  <si>
    <t>Evidence of the effectiveness of the intervention(s) is based on existing evaluations of interventions in other or similar contexts (internal validity)</t>
  </si>
  <si>
    <t>The "Justification" section of the POD includes empirical evidence (quantitative and qualitative updated data) of the effectiveness of similar interventions. The POD should include the references to these studies.</t>
  </si>
  <si>
    <t>Párrafo 1.3, 1.4, 1.8 y 1.12 y documentos de lecciones aprendidas en enlaces opcionales.</t>
  </si>
  <si>
    <t>Information about the applicability of the intervention in the country where it is implemented is provided (external validity)</t>
  </si>
  <si>
    <t>The "Background and Problem Addressed" section of the POD includes, in a precise manner, a review of studies or assessments that addresses the degree to which the intervention would hold in the country in which the intervention will be implemented, and in a certain time and moment. The POD should include the references to these studies.</t>
  </si>
  <si>
    <t>Párrafo 1.3, 1.4 y 1.5</t>
  </si>
  <si>
    <t>The dimension of proposed solution is related to the objective of the project and its magnitude</t>
  </si>
  <si>
    <t>The scope of the interventions (mainly addressed by the results matrix) is clearly related to the magnitude of the problem.</t>
  </si>
  <si>
    <t>Párrafos 1.13a 1.15</t>
  </si>
  <si>
    <t xml:space="preserve">Results Matrix Quality </t>
  </si>
  <si>
    <t>Section 1: Vertical Logic</t>
  </si>
  <si>
    <r>
      <t xml:space="preserve">Verify the vertical logic. Each level logically contributes to the next higher level. 
Inputs → Activities → Outputs → Outcomes → Impacts
</t>
    </r>
    <r>
      <rPr>
        <b/>
        <sz val="10"/>
        <rFont val="Arial"/>
        <family val="2"/>
      </rPr>
      <t>Top down:</t>
    </r>
    <r>
      <rPr>
        <sz val="10"/>
        <rFont val="Arial"/>
      </rPr>
      <t xml:space="preserve"> Ask how a particular level can be attained. The answer should be: by successful completion of the immediate lower level
</t>
    </r>
    <r>
      <rPr>
        <b/>
        <sz val="10"/>
        <rFont val="Arial"/>
        <family val="2"/>
      </rPr>
      <t>Bottom up:</t>
    </r>
    <r>
      <rPr>
        <sz val="10"/>
        <rFont val="Arial"/>
      </rPr>
      <t xml:space="preserve"> Ask why a particular level is being done. The answer should be: in order to attain the next higher level.  </t>
    </r>
  </si>
  <si>
    <t>The results matrix of the project should have a clear definition of the relationships of cause and effect between the different parts of the problem that correspond to the tree levels of objectives: outputs, outcomes and impact.
The vertical logic implies the existence of a model in which: The production of outputs will contribute to the achievement of the outcome of the project. From there, the next level implies that if the outcome is achieved, there will be a significant contribution to the achievement of the impact of the project.</t>
  </si>
  <si>
    <r>
      <rPr>
        <b/>
        <sz val="10"/>
        <rFont val="Arial"/>
        <family val="2"/>
      </rPr>
      <t>Ver  Resumen y Párrafo 1.16</t>
    </r>
    <r>
      <rPr>
        <sz val="10"/>
        <rFont val="Arial"/>
        <family val="2"/>
      </rPr>
      <t xml:space="preserve"> para el objetivo del programa. </t>
    </r>
    <r>
      <rPr>
        <b/>
        <sz val="10"/>
        <rFont val="Arial"/>
        <family val="2"/>
      </rPr>
      <t xml:space="preserve">Ver párrafo 1.22 del POD. </t>
    </r>
    <r>
      <rPr>
        <sz val="10"/>
        <rFont val="Arial"/>
        <family val="2"/>
      </rPr>
      <t xml:space="preserve">El párrafo establece que el 30% se refiere a vales de capacitación y autoempleo. Autoempleo es una modalidad donde los candidatos presentan dificultad de inserción en empleo formal. En el caso de vales para la capacitación, se trata más bien de individuos con alta empleabilidad que requieren desarrollar alguna competencia complementaria para acceder a un empleo formal. 
CPL y Mixta son objeto de evaluación de impacto. En el caso de autoempleo, no ha sido posible evaluar su impacto hasta ahora porque no se ha logrado formar un grupo comparación con validez estadística con información de la Encuesta Nacional de Ocupación y Empleo (ENOE) (pie de página 29 en la página 10 del POD). 
</t>
    </r>
  </si>
  <si>
    <t>Section 2: Impact of the program</t>
  </si>
  <si>
    <t xml:space="preserve">The desired medium- or long-term impacts are stated in the POD and are clearly related to the country strategy/country program results matrix for that sector or area of intervention. In fact, the impact of the project usually is the same as the stated sector objective and indicator for a country strategy result matrix.
A single project may generally not the sole means for attaining the general objective; it may only contributes towards the general objective indirectly. Several other country and/ or sector programs are needed to support the achievement of the general objective or desired impact. They are specified as an expected verifiable achievement that is expected as a medium- or long-term result of the intervention.
</t>
  </si>
  <si>
    <r>
      <t xml:space="preserve">The results matrix of the project clearly defines the expected impact of the project and if this impact is clearly related to the country strategy objectives for that sector or area of intervention.
</t>
    </r>
    <r>
      <rPr>
        <i/>
        <sz val="10"/>
        <rFont val="Arial"/>
        <family val="2"/>
      </rPr>
      <t>Impact of the Project:</t>
    </r>
    <r>
      <rPr>
        <sz val="10"/>
        <rFont val="Arial"/>
      </rPr>
      <t xml:space="preserve"> Positive and negative, primary and secondary long-term effects produced by a development intervention, directly or indirectly, intended or unintended.  Impacts generally refer to changes in living conditions or institutions and are not under the direct control of those responsible for project management.
</t>
    </r>
  </si>
  <si>
    <t>El impacto del proyecto se relaciona directamente con la mejor calidad del empleo de los beneficiarios. A nivel de la evaluación de impacto no es posible incorporar autoempleo, al no contarse con un grupo comparación en la ENOE. Se evalúan, sin embargo, las modalidades de BECATE que facilitan la entrada en empleo formal y que, además, tienen mayor presupuesto. La evaluación incluye a los beneficiarios de vales. Cabe aclarar que el propósito de las modalidades Mixta y CPL (las modalidades más importantes de BECATE) no es fomentar el autoempleo, sino mejorar las posibilidades de inserción en trabajos asalariados formales. En este sentido, el hecho de que el indicador no considere el autoempleo hace que el indicador sea consistente con el objetivo de las modalidades principales de BECATE.</t>
  </si>
  <si>
    <t xml:space="preserve">There is at least one indicator is identified for each impact.
Indicators are the selected metrics by which it is verified if the desired change is taking place. </t>
  </si>
  <si>
    <t xml:space="preserve">The results matrix of the project includes selected metrics by which it is verified if the desired change is taking place. </t>
  </si>
  <si>
    <t>Indicators are SMART (Specific, Measurable, Achievable, Relevant and Time-bound)</t>
  </si>
  <si>
    <r>
      <t xml:space="preserve">The results matrix of the project identifies SMART impact indicator:
</t>
    </r>
    <r>
      <rPr>
        <i/>
        <sz val="10"/>
        <rFont val="Arial"/>
        <family val="2"/>
      </rPr>
      <t>Specific</t>
    </r>
    <r>
      <rPr>
        <sz val="10"/>
        <rFont val="Arial"/>
      </rPr>
      <t xml:space="preserve">: Precise and unambiguous.
</t>
    </r>
    <r>
      <rPr>
        <i/>
        <sz val="10"/>
        <rFont val="Arial"/>
        <family val="2"/>
      </rPr>
      <t>Measurable</t>
    </r>
    <r>
      <rPr>
        <sz val="10"/>
        <rFont val="Arial"/>
      </rPr>
      <t xml:space="preserve">:  The indicator is susceptible of measurement, calculation, or computation, and amenable to independent validation.
</t>
    </r>
    <r>
      <rPr>
        <i/>
        <sz val="10"/>
        <rFont val="Arial"/>
        <family val="2"/>
      </rPr>
      <t>Achievable/Attributable</t>
    </r>
    <r>
      <rPr>
        <sz val="10"/>
        <rFont val="Arial"/>
      </rPr>
      <t xml:space="preserve">: The indicator is capable of being attributable to the program.
</t>
    </r>
    <r>
      <rPr>
        <i/>
        <sz val="10"/>
        <rFont val="Arial"/>
        <family val="2"/>
      </rPr>
      <t>Realistic</t>
    </r>
    <r>
      <rPr>
        <sz val="10"/>
        <rFont val="Arial"/>
      </rPr>
      <t xml:space="preserve">: The indicator is accurate and related to objectives of the program.
</t>
    </r>
    <r>
      <rPr>
        <i/>
        <sz val="10"/>
        <rFont val="Arial"/>
        <family val="2"/>
      </rPr>
      <t>Time-bound</t>
    </r>
    <r>
      <rPr>
        <sz val="10"/>
        <rFont val="Arial"/>
      </rPr>
      <t xml:space="preserve">: A specific time (or several times depending on expected outcomes and the monitoring and evaluation plan) to measure the indicator is set. 
</t>
    </r>
  </si>
  <si>
    <t xml:space="preserve">Every indicator has a baseline value or a predetermined starting point for subsequent comparison of performance. </t>
  </si>
  <si>
    <t>The results matrix includes ex ante data of the state of the indicators chosen to monitor and evaluate the impact of the project.
Baselines for impact provide ex ante information on conditions that are expected to change as a contribution of the project. Baselines establish where the project is starting from, and are essential for measuring progress and accomplishment at some later date.</t>
  </si>
  <si>
    <t>Every indicator has a target value. A target is a predetermined level of success that is expected within a specified timeframe. In the case of performance-based loans the accomplishment of targets trigger disbursement, otherwise targets are indicative directions for change.</t>
  </si>
  <si>
    <t>The results matrix includes a predetermined quantitative level of impact that is expected within a specified timeframe.
The target value has to be express in the same baseline unit.</t>
  </si>
  <si>
    <t>Every indicator has one source of data, or a clear plan for collecting it.</t>
  </si>
  <si>
    <t>The results matrix or the monitoring and evaluation plan of the project includes a defined source of data or a clear data collection plan for each impact indicator.</t>
  </si>
  <si>
    <t>Section 3: Outcomes</t>
  </si>
  <si>
    <t>The desired improvements (effects) as a result of the project are clearly stated. 
The outcome (s) should describe what is expected to be different as a result of the delivery of project outputs have been delivered by the project; NOT what the project is going to do. 
They are stated as expected, verifiable achievements (i.e. increased reading scores for children, decrease in malnutrition, etc. are project outcomes of cash transfer programs. Potable water access 24/7 can be an outcome of a water project. Lower transportation cost is an outcome of a roads project. Reduced time or cost for legalizing a business is a public sector project outcome.)</t>
  </si>
  <si>
    <r>
      <rPr>
        <i/>
        <sz val="10"/>
        <rFont val="Arial"/>
        <family val="2"/>
      </rPr>
      <t>Outcome:</t>
    </r>
    <r>
      <rPr>
        <sz val="10"/>
        <rFont val="Arial"/>
      </rPr>
      <t xml:space="preserve"> The desired improvements (effects) as a result of the project are clearly stated. 
The outcome (s) should describe what is expected to be different as a result of the delivery of project outputs; NOT what the project is going to do. 
They are stated as expected, verifiable achievements (i.e. increased reading scores for children, decrease in malnutrition, etc. are project outcomes of cash transfer programs. Potable water access 24/7 can be an outcome of a water project. Lower transportation cost is an outcome of a roads project. Reduced time or cost for legalizing a business is a public sector project outcome.)
</t>
    </r>
  </si>
  <si>
    <t xml:space="preserve">There is at least one indicator is identified for each outcome.
Indicators are the selected metrics by which it is verified if the desired change is taking place. </t>
  </si>
  <si>
    <t xml:space="preserve">The results matrix of the project identifies SMART outcomes indicator.
</t>
  </si>
  <si>
    <t>Se utilizan indicadores de colocaciones para medir la efectividad. Se utiliza un indicador de salarios que se basará en los datos de la evaluación de impacto como proxy para observar cambios de productividad en el beneficiario.</t>
  </si>
  <si>
    <t xml:space="preserve">Every indicator has a baseline value or a predetermined starting point for subsequent comparison of performance. 
</t>
  </si>
  <si>
    <t>The results matrix includes ex ante data of the state of the indicators chosen to monitor and evaluate the outcome of the project.
Baselines for impact provide ex ante information on conditions that are expected to change as a contribution of the project. Baselines establish where the project is starting from, and are essential for measuring progress and accomplishment at some later date.</t>
  </si>
  <si>
    <t>Se espera para los indicadores de comparatibilidad de colocaciones tener la información en la gestión 2012 que permita un ajuste.</t>
  </si>
  <si>
    <t>The results matrix includes a predetermined quantitative level of outcome that is expected within a specified timeframe.
The target value has to be express in the same baseline unit.</t>
  </si>
  <si>
    <t>The results matrix or the monitoring and evaluation plan of the project includes a defined source of data or a clear data collection plan for each outcome indicator.</t>
  </si>
  <si>
    <t>Section 4: Outputs</t>
  </si>
  <si>
    <t>Project deliverables are clearly specified.
Outputs are project “deliverables”. They summarize what the project is contractually accountable to provide. They are stated as expected, verifiable achievements. 
(i.e. school access increased, children de-wormed, hectares planted, new procedures operational, personnel trained, # of connections to clean water)</t>
  </si>
  <si>
    <t>The results matrix clearly defines the goods and services being delivered by the project.</t>
  </si>
  <si>
    <t>Se incluye como producto a los beneficiarios y las encuestas, considerando que la ventanilla única no es un producto, sino un modelo de procesos que termina en la entrega de apoyos y la intermediacion. Los hitos que se plantean en el párrafo 1.24 del POD no son productos, sino insumos por medio de las cuales se podrá avanzar en la implementación de la ventanilla y cuyo producto final son los apoyos para la intermediación laboral.</t>
  </si>
  <si>
    <t xml:space="preserve">There is at least one indicator is identified for each output.
Indicators are the selected metrics by which it is verified if the desired change is taking place. </t>
  </si>
  <si>
    <r>
      <t xml:space="preserve">The results matrix of the project identifies SMART output indicator:
</t>
    </r>
    <r>
      <rPr>
        <i/>
        <sz val="10"/>
        <rFont val="Arial"/>
        <family val="2"/>
      </rPr>
      <t>Specific</t>
    </r>
    <r>
      <rPr>
        <sz val="10"/>
        <rFont val="Arial"/>
      </rPr>
      <t xml:space="preserve">: Precise and unambiguous.
</t>
    </r>
    <r>
      <rPr>
        <i/>
        <sz val="10"/>
        <rFont val="Arial"/>
        <family val="2"/>
      </rPr>
      <t>Measurable</t>
    </r>
    <r>
      <rPr>
        <sz val="10"/>
        <rFont val="Arial"/>
      </rPr>
      <t xml:space="preserve">:  The indicator is susceptible of measurement, calculation, or computation, and amenable to independent validation.
</t>
    </r>
    <r>
      <rPr>
        <i/>
        <sz val="10"/>
        <rFont val="Arial"/>
        <family val="2"/>
      </rPr>
      <t>Achievable/Attributable</t>
    </r>
    <r>
      <rPr>
        <sz val="10"/>
        <rFont val="Arial"/>
      </rPr>
      <t xml:space="preserve">: The indicator is capable of being attributable to the program.
</t>
    </r>
    <r>
      <rPr>
        <i/>
        <sz val="10"/>
        <rFont val="Arial"/>
        <family val="2"/>
      </rPr>
      <t>Realistic</t>
    </r>
    <r>
      <rPr>
        <sz val="10"/>
        <rFont val="Arial"/>
      </rPr>
      <t xml:space="preserve">: The indicator is accurate and related to objectives of the program.
</t>
    </r>
    <r>
      <rPr>
        <i/>
        <sz val="10"/>
        <rFont val="Arial"/>
        <family val="2"/>
      </rPr>
      <t>Time-bound</t>
    </r>
    <r>
      <rPr>
        <sz val="10"/>
        <rFont val="Arial"/>
      </rPr>
      <t xml:space="preserve">: A specific time (or several times depending on expected outcomes and the monitoring and evaluation plan) to measure the indicator is set. 
</t>
    </r>
  </si>
  <si>
    <t xml:space="preserve">Every indicator has a baseline value or a predetermined starting point for subsequent comparison of performance.                                                                                                             </t>
  </si>
  <si>
    <t xml:space="preserve">The results matrix includes ex ante data of the state of the indicators chosen to monitor and evaluate the outputs of the project. 
Baselines for outputs define the goods and services being delivered prior to the initiation of the project. Baselines establish where the project is starting from, and are essential for measuring progress and accomplishment at some later date. Adequate baselines must specify ex ante the timing, quantity and quality of good and services to be delivered.
</t>
  </si>
  <si>
    <t>The results matrix includes a predetermined quantitative level of good and services that is expected to deliver within a specified timeframe.
The target value has to be express in the same baseline unit.</t>
  </si>
  <si>
    <t>The results matrix or the monitoring and evaluation plan of the project includes a defined source of data or a clear data collection plan for each output indicator.</t>
  </si>
  <si>
    <t>Ver tablas de productos del Anexo del Plan de Monitoreo y Evaluación</t>
  </si>
  <si>
    <t>Section 5: Project Monitoring Report (PMR)</t>
  </si>
  <si>
    <t xml:space="preserve">Outputs indicators have annual targets </t>
  </si>
  <si>
    <t>Total project costs are grouped by each expected output</t>
  </si>
  <si>
    <t>Ver enlace de Informe Completo PMR donde se encuentra la planificación de costos</t>
  </si>
  <si>
    <t>Costs for each output have annual expected amounts</t>
  </si>
  <si>
    <t>Ver enlace de Informe Completo PMR donde se encuentra la planificación anual de costos</t>
  </si>
  <si>
    <t>The sum of the total planned costs for all outputs is equivalent to the total project amount (including counterpart) detailed in the Loan Proposal.</t>
  </si>
  <si>
    <t>Section 4. Economic Analysis</t>
  </si>
  <si>
    <t>Cost-Benefit Analysis (CBA)</t>
  </si>
  <si>
    <t>The project has an ERR and/or NPV for its main components</t>
  </si>
  <si>
    <t xml:space="preserve">Information on how the ERR and/or NPV was obtained should be included in the “Economic Analysis Annex" of the POD. This Annex should present the CBA undertaken,  indicate what socioeconomic benefits were used in the calculation, present the annual benefit flow for the life of the project,  explain (where necessary) the methodology used for benefit quantification, and include the annual flow of project cost (both investment and operation and maintenance) and any adjustment made to reflect real resource costs.  The matrix with the ERR and/or NPV calculation must be presented showing the benefit and costs streams used. </t>
  </si>
  <si>
    <t>The economic benefits are adequately identified and quantified.</t>
  </si>
  <si>
    <t>See Templates for Economic Analysis</t>
  </si>
  <si>
    <t xml:space="preserve">All real resource costs generated by the project during its life are included in the calculation.  </t>
  </si>
  <si>
    <t>Assumptions used in the analysis are reasonable and clearly spelled out.</t>
  </si>
  <si>
    <t>Sensitivity analysis is performed and includes all key variables that could affect project costs, benefits and assumptions.</t>
  </si>
  <si>
    <t>Cost-Effectiveness (CEA)</t>
  </si>
  <si>
    <t>The project has a cost-effectiveness analysis for its main components</t>
  </si>
  <si>
    <t xml:space="preserve">Information on how the CEA was undertaken should be included in the “Economic Analysis Annex" of the POD. This Annex should include a comprehensive analysis that explores different alternatives on how a given objective can be achieved while minimizing the present value of the real resource costs involved in achieving this objective. Based on this analysis, a determination should be made as to which alternative is the least-cost means of attaining the desired result. </t>
  </si>
  <si>
    <t>Key outcomes are adequately identified.</t>
  </si>
  <si>
    <t>All available alternatives are considered.</t>
  </si>
  <si>
    <t>The economic costs of each alternative are adequately estimated.</t>
  </si>
  <si>
    <t>Reasonable  assumptions are used in the analysis.</t>
  </si>
  <si>
    <t>Sensitivity analysis is performed and includes all key variables that could affect the costs of the alternatives and the assumptions.</t>
  </si>
  <si>
    <t>If CBA and CEA are not present</t>
  </si>
  <si>
    <t>An acceptable justification is presented for not undertaking a CBA or CEA. Including an adequate discussion of project alternatives and opportunity costs, and of the projects socioeconomic  benefits and positive and/or negative externalities</t>
  </si>
  <si>
    <t>This information needs to be included in the "Economic Analysis Annex" of the POD.</t>
  </si>
  <si>
    <t>Provide link to justification</t>
  </si>
  <si>
    <t>Section 5. Monitoring &amp; Evaluation – Area Rating</t>
  </si>
  <si>
    <t>I. Monitoring</t>
  </si>
  <si>
    <t>The Bank and borrower have agreed to use the results matrix and the activities defined in the PMR  as the Monitoring Plan for the operation</t>
  </si>
  <si>
    <t>The "Monitoring and Evaluation Plan Annex" of the POD specifies that there is an agreement between the Bank and Borrower to use the results matrix and the activities defined in the Performance Monitoring Report (PMR) as the principal elements for monitoring the operation.</t>
  </si>
  <si>
    <t>Monitoring mechanisms have been planned and budgeted.</t>
  </si>
  <si>
    <t>The "Monitoring and Evaluation Plan Annex" of the POD specifies the main activities (PMR and others), timeline (including frequency of data collection) and responsible persons for each activity, and has budgeted each of them though this operation or other financial sources.</t>
  </si>
  <si>
    <t>Ver anexo de Monitoreo y evaluación</t>
  </si>
  <si>
    <t>Ensure that the source, or means for collecting data (for outcomes, outputs and activities) actually exist, either with the executing agency or/and with the IDB.</t>
  </si>
  <si>
    <t>The "Monitoring and Evaluation Plan Annex" of the POD specifies the source of data for program monitoring.</t>
  </si>
  <si>
    <t>Párrafo 3.10 del POD</t>
  </si>
  <si>
    <t xml:space="preserve">II. Evaluation </t>
  </si>
  <si>
    <t xml:space="preserve">General </t>
  </si>
  <si>
    <t>The project has an evaluation plan in accordance to the Bank's guidelines for DEM of SG operations</t>
  </si>
  <si>
    <t>The "Monitoring and Evaluation Plan Annex" of the POD specifies the main activities, timeline (including frequency of data collection) and responsible persons for each activity, and has budgeted each of them though this operation or other financial sources.</t>
  </si>
  <si>
    <t>Timelines are defined to design survey tools/collect baseline/follow up surveys</t>
    <phoneticPr fontId="8" type="noConversion"/>
  </si>
  <si>
    <t xml:space="preserve">The "Monitoring and Evaluation Plan Annex" of the POD specifies timelines to design survey tools, collect baseline and follow up surveys. </t>
  </si>
  <si>
    <t>The evaluation plan has allocated budget</t>
    <phoneticPr fontId="8" type="noConversion"/>
  </si>
  <si>
    <t>The "Monitoring and Evaluation Plan Annex" of the POD specifies budget for each evaluation activity though this operation or other financial sources.</t>
  </si>
  <si>
    <t xml:space="preserve">En el cuadro de productos del Anexo se específica el costo de productos. En la página 11 se explica que para la evaluación se utilizarán datos de la Encuesta Nacional de Ocupación y Empleo (ENOE) cuyo costo de levantamiento se calcula en catorce millones quinientos mil dólares americanos (USD 14.5 millones). Además se contratará un estudio de evaluación a un costo estimado de trescientos once mil dólares (USD 311.000). El estudio de evaluación acompañará a los análisis de las encuestas a lo largo del proyecto. </t>
  </si>
  <si>
    <t xml:space="preserve">Methodology to measure incremental benefits Ex post (at completion) </t>
  </si>
  <si>
    <t xml:space="preserve">       Method used to evaluate results</t>
  </si>
  <si>
    <t>1. Random Assignment</t>
  </si>
  <si>
    <t>Should be specified in the Monitoring and Evaluation Plan Annex of the POD</t>
  </si>
  <si>
    <t>2. Non-Experimental Methods (Difference-in-Differences, Propensity Score Matching, Regression Discontinuity, Instrumental Variables, Simulation Model, or other approaches that allow attribution)</t>
  </si>
  <si>
    <t>Párrafo 3.11 del POD</t>
  </si>
  <si>
    <t>3. Ex-post Cost-Benefit Analysis</t>
  </si>
  <si>
    <t>4. Ex-post Cost-Effectiveness Analysis</t>
  </si>
  <si>
    <t>5. Before-After or With-Without Comparison (no attribution)</t>
  </si>
  <si>
    <t xml:space="preserve">       Evaluation aspects required to be defined at project design</t>
  </si>
  <si>
    <t>A valid comparison/control group has been selected.</t>
  </si>
  <si>
    <t xml:space="preserve"> A group that is exactly like (statistically equal) the group of participants in all ways except one: their exposure to the program being evaluated. In the case of Before and After method there is a rigorous argument to confirm that in the absence of the intervention, average outcomes would have remained constant over time</t>
  </si>
  <si>
    <t>The definition of the counterfactual was done at the appropriate level (groups, organizations or individuals), taking into account that it may be necessary to assign groups in order to evaluate (i) interventions with sizeable spillover effects, (ii) interventions delivered to whole groups.</t>
  </si>
  <si>
    <t>Anexo de monitoreo y evaluacion</t>
  </si>
  <si>
    <t>Power analysis was performed to ensure that meaningful impacts will be detected</t>
    <phoneticPr fontId="0" type="noConversion"/>
  </si>
  <si>
    <t>The power analysis takes into account the desired Minimum Detectable Effects and the sample size is defined accordingly</t>
  </si>
  <si>
    <t>Se realizará con INEGI antes de aplicarlo.</t>
  </si>
  <si>
    <t>The number of waves of data collection and the timing for data collection have been determined</t>
  </si>
  <si>
    <t>Al menos tres sobre los beneficiarios de un trimestre. Ver Anexo de Moniteoreo y evaluación</t>
  </si>
  <si>
    <t>The information that needs to be collected (survey questionnaire) and other variables of interest are specified</t>
  </si>
  <si>
    <t>Se utilizarán las preguntas de las encuestas.</t>
  </si>
  <si>
    <t>Section 6. Risk Management</t>
  </si>
  <si>
    <t>Overall risk rate = magnitude of risks*likelihood</t>
  </si>
  <si>
    <t xml:space="preserve">Risk Matrix </t>
  </si>
  <si>
    <t>Identified risks have been rated for magnitude</t>
  </si>
  <si>
    <t>Identified risks have been rated for likelihood</t>
  </si>
  <si>
    <t>Mitigation Measures</t>
  </si>
  <si>
    <t>Major risks have identified proper mitigation measures</t>
  </si>
  <si>
    <t>Mitigation measures have indicators for tracking their implementation</t>
  </si>
  <si>
    <t>APENDICE I</t>
  </si>
  <si>
    <t>PROGRAMA DE APOYO A LA CAPACITACION Y AL EMPLEO (PACE) FASE III - ME-L1114</t>
  </si>
  <si>
    <t>Part III  - Additionality</t>
  </si>
  <si>
    <t>See "Guidelines for  the Development Effectiveness Matrix for Sovereign Operations, Part III" for more detailed instructions</t>
  </si>
  <si>
    <t>Section 7. Additionality</t>
  </si>
  <si>
    <t>The project relies on the use of country systems (VPC/PDP criteria)</t>
  </si>
  <si>
    <r>
      <t xml:space="preserve">    </t>
    </r>
    <r>
      <rPr>
        <b/>
        <i/>
        <sz val="10"/>
        <rFont val="Arial"/>
        <family val="2"/>
      </rPr>
      <t xml:space="preserve"> Financial Management</t>
    </r>
  </si>
  <si>
    <t xml:space="preserve">         Budget</t>
  </si>
  <si>
    <t xml:space="preserve">         Treasury</t>
  </si>
  <si>
    <t xml:space="preserve">         Accounting and Reporting</t>
  </si>
  <si>
    <t xml:space="preserve">         External control</t>
  </si>
  <si>
    <t>No</t>
  </si>
  <si>
    <t xml:space="preserve">         Internal Audit</t>
  </si>
  <si>
    <r>
      <t xml:space="preserve">    </t>
    </r>
    <r>
      <rPr>
        <b/>
        <i/>
        <sz val="10"/>
        <rFont val="Arial"/>
        <family val="2"/>
      </rPr>
      <t xml:space="preserve"> Procurement</t>
    </r>
  </si>
  <si>
    <t xml:space="preserve">         Information System</t>
  </si>
  <si>
    <t xml:space="preserve">         Shopping Method</t>
  </si>
  <si>
    <t xml:space="preserve">         Contracting individual consultant</t>
  </si>
  <si>
    <t xml:space="preserve">         National Public Bidding</t>
  </si>
  <si>
    <t xml:space="preserve">               Use of some National Sub-System</t>
  </si>
  <si>
    <t xml:space="preserve">               Advanced use of National System</t>
  </si>
  <si>
    <t>The project uses another country system different from the ones above for implementing the program</t>
  </si>
  <si>
    <t>Identify country system used</t>
  </si>
  <si>
    <t>The program promotes active labor markets policies as described in parragraph 1.5. Specifically labor training and intermediation. The program tries to place job seekers in formal jobs, while also helps training based on the provate sector needs. The program also helps develop better policy thru the recollection of information in labor markets surveys.</t>
  </si>
  <si>
    <t>ME-T1190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</si>
</sst>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00"/>
    <numFmt numFmtId="167" formatCode="0.0%"/>
  </numFmts>
  <fonts count="30"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sz val="8"/>
      <name val="Arial"/>
      <family val="2"/>
    </font>
    <font>
      <b/>
      <sz val="10"/>
      <color indexed="9"/>
      <name val="Arial"/>
      <family val="2"/>
    </font>
    <font>
      <b/>
      <i/>
      <sz val="10"/>
      <color indexed="9"/>
      <name val="Arial"/>
      <family val="2"/>
    </font>
    <font>
      <b/>
      <i/>
      <sz val="10"/>
      <name val="Arial"/>
      <family val="2"/>
    </font>
    <font>
      <sz val="10"/>
      <name val="Calibri"/>
      <family val="2"/>
    </font>
    <font>
      <b/>
      <sz val="10"/>
      <name val="Calibri"/>
      <family val="2"/>
    </font>
    <font>
      <b/>
      <sz val="10"/>
      <color indexed="8"/>
      <name val="Calibri"/>
      <family val="2"/>
    </font>
    <font>
      <b/>
      <vertAlign val="superscript"/>
      <sz val="10"/>
      <name val="Arial"/>
      <family val="2"/>
    </font>
    <font>
      <i/>
      <sz val="10"/>
      <name val="Arial"/>
      <family val="2"/>
    </font>
    <font>
      <sz val="10"/>
      <color indexed="8"/>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sz val="10"/>
      <name val="Times New Roman"/>
      <family val="1"/>
    </font>
    <font>
      <b/>
      <sz val="10"/>
      <color rgb="FFFFFFFF"/>
      <name val="Arial"/>
      <family val="2"/>
    </font>
    <font>
      <u/>
      <sz val="7.5"/>
      <color theme="10"/>
      <name val="Arial"/>
      <family val="2"/>
    </font>
    <font>
      <b/>
      <sz val="10"/>
      <color theme="0"/>
      <name val="Arial"/>
      <family val="2"/>
    </font>
    <font>
      <sz val="10"/>
      <name val="Arial"/>
      <family val="2"/>
    </font>
    <font>
      <u/>
      <sz val="10"/>
      <color theme="11"/>
      <name val="Arial"/>
    </font>
    <font>
      <sz val="10"/>
      <name val="Calibri"/>
      <family val="2"/>
      <scheme val="minor"/>
    </font>
  </fonts>
  <fills count="27">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gray125">
        <bgColor indexed="49"/>
      </patternFill>
    </fill>
    <fill>
      <patternFill patternType="lightGray"/>
    </fill>
    <fill>
      <patternFill patternType="solid">
        <fgColor indexed="55"/>
        <bgColor indexed="64"/>
      </patternFill>
    </fill>
    <fill>
      <patternFill patternType="solid">
        <fgColor indexed="6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008080"/>
        <bgColor indexed="64"/>
      </patternFill>
    </fill>
    <fill>
      <patternFill patternType="solid">
        <fgColor rgb="FF33CCCC"/>
        <bgColor indexed="64"/>
      </patternFill>
    </fill>
    <fill>
      <patternFill patternType="solid">
        <fgColor theme="6" tint="0.59999389629810485"/>
        <bgColor indexed="64"/>
      </patternFill>
    </fill>
    <fill>
      <patternFill patternType="solid">
        <fgColor theme="8" tint="-0.499984740745262"/>
        <bgColor indexed="64"/>
      </patternFill>
    </fill>
    <fill>
      <patternFill patternType="solid">
        <fgColor theme="0"/>
        <bgColor indexed="64"/>
      </patternFill>
    </fill>
    <fill>
      <patternFill patternType="solid">
        <fgColor theme="0" tint="-0.249977111117893"/>
        <bgColor indexed="64"/>
      </patternFill>
    </fill>
  </fills>
  <borders count="36">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auto="1"/>
      </left>
      <right/>
      <top/>
      <bottom/>
      <diagonal/>
    </border>
    <border>
      <left style="medium">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right style="thin">
        <color auto="1"/>
      </right>
      <top style="thin">
        <color auto="1"/>
      </top>
      <bottom/>
      <diagonal/>
    </border>
    <border>
      <left/>
      <right/>
      <top style="thin">
        <color auto="1"/>
      </top>
      <bottom/>
      <diagonal/>
    </border>
    <border>
      <left style="medium">
        <color auto="1"/>
      </left>
      <right/>
      <top/>
      <bottom style="thin">
        <color auto="1"/>
      </bottom>
      <diagonal/>
    </border>
    <border>
      <left style="medium">
        <color auto="1"/>
      </left>
      <right/>
      <top style="medium">
        <color auto="1"/>
      </top>
      <bottom style="thin">
        <color auto="1"/>
      </bottom>
      <diagonal/>
    </border>
    <border>
      <left/>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7">
    <xf numFmtId="0" fontId="0" fillId="0" borderId="0"/>
    <xf numFmtId="0" fontId="16"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0" fontId="25" fillId="0" borderId="0" applyNumberFormat="0" applyFill="0" applyBorder="0" applyAlignment="0" applyProtection="0">
      <alignment vertical="top"/>
      <protection locked="0"/>
    </xf>
    <xf numFmtId="9" fontId="27" fillId="0" borderId="0" applyFon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9" fontId="3" fillId="0" borderId="0" applyFont="0" applyFill="0" applyBorder="0" applyAlignment="0" applyProtection="0"/>
  </cellStyleXfs>
  <cellXfs count="276">
    <xf numFmtId="0" fontId="0" fillId="0" borderId="0" xfId="0"/>
    <xf numFmtId="1" fontId="14" fillId="0" borderId="31" xfId="0" applyNumberFormat="1"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12" fillId="0" borderId="0"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Fill="1" applyBorder="1" applyAlignment="1">
      <alignment vertical="center" wrapText="1"/>
    </xf>
    <xf numFmtId="0" fontId="3" fillId="12" borderId="0" xfId="0" applyFont="1" applyFill="1" applyAlignment="1">
      <alignment vertical="center"/>
    </xf>
    <xf numFmtId="164" fontId="3" fillId="0" borderId="0" xfId="0" applyNumberFormat="1" applyFont="1" applyFill="1" applyAlignment="1">
      <alignment vertical="center"/>
    </xf>
    <xf numFmtId="165" fontId="3" fillId="0" borderId="0" xfId="0" applyNumberFormat="1" applyFont="1" applyAlignment="1">
      <alignment horizontal="center" vertical="center"/>
    </xf>
    <xf numFmtId="165" fontId="3" fillId="0" borderId="0" xfId="0" applyNumberFormat="1" applyFont="1" applyBorder="1" applyAlignment="1">
      <alignment horizontal="center" vertical="center"/>
    </xf>
    <xf numFmtId="165" fontId="3" fillId="0" borderId="0" xfId="0" applyNumberFormat="1" applyFont="1" applyAlignment="1">
      <alignment horizontal="center" vertical="center" wrapText="1"/>
    </xf>
    <xf numFmtId="0" fontId="7" fillId="0" borderId="0" xfId="0" applyFont="1" applyBorder="1" applyAlignment="1">
      <alignment horizontal="center" vertical="center"/>
    </xf>
    <xf numFmtId="0" fontId="3" fillId="0" borderId="0" xfId="0" applyFont="1" applyBorder="1" applyAlignment="1">
      <alignment horizontal="center" vertical="center"/>
    </xf>
    <xf numFmtId="0" fontId="9" fillId="14" borderId="5" xfId="0" applyFont="1" applyFill="1" applyBorder="1" applyAlignment="1">
      <alignment vertical="center" wrapText="1"/>
    </xf>
    <xf numFmtId="0" fontId="9" fillId="14" borderId="6" xfId="0" applyFont="1" applyFill="1" applyBorder="1" applyAlignment="1">
      <alignment vertical="center" wrapText="1"/>
    </xf>
    <xf numFmtId="0" fontId="9" fillId="14" borderId="6" xfId="0" applyFont="1" applyFill="1" applyBorder="1" applyAlignment="1">
      <alignment horizontal="center" vertical="center" wrapText="1"/>
    </xf>
    <xf numFmtId="9" fontId="9" fillId="14" borderId="6" xfId="0" applyNumberFormat="1" applyFont="1" applyFill="1" applyBorder="1" applyAlignment="1">
      <alignment horizontal="center" vertical="center" wrapText="1"/>
    </xf>
    <xf numFmtId="165" fontId="9" fillId="14" borderId="6" xfId="0" applyNumberFormat="1" applyFont="1" applyFill="1" applyBorder="1" applyAlignment="1">
      <alignment horizontal="center" vertical="center" wrapText="1"/>
    </xf>
    <xf numFmtId="166" fontId="3" fillId="0" borderId="0" xfId="0" applyNumberFormat="1" applyFont="1" applyFill="1" applyAlignment="1">
      <alignment vertical="center"/>
    </xf>
    <xf numFmtId="9" fontId="3" fillId="0" borderId="0" xfId="0" applyNumberFormat="1" applyFont="1" applyFill="1" applyAlignment="1">
      <alignment vertical="center"/>
    </xf>
    <xf numFmtId="0" fontId="7" fillId="0" borderId="0" xfId="0" applyFont="1" applyAlignment="1">
      <alignment horizontal="center" vertical="center" wrapText="1"/>
    </xf>
    <xf numFmtId="0" fontId="7" fillId="0" borderId="0" xfId="0" applyFont="1" applyBorder="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0" fillId="0" borderId="0" xfId="0" applyAlignment="1">
      <alignment wrapText="1"/>
    </xf>
    <xf numFmtId="0" fontId="21" fillId="0" borderId="3" xfId="0" applyFont="1" applyBorder="1" applyAlignment="1">
      <alignment vertical="center"/>
    </xf>
    <xf numFmtId="0" fontId="3" fillId="0" borderId="14" xfId="0" applyFont="1" applyBorder="1" applyAlignment="1">
      <alignment vertical="center" wrapText="1"/>
    </xf>
    <xf numFmtId="0" fontId="3" fillId="0" borderId="14" xfId="0" applyFont="1" applyFill="1" applyBorder="1" applyAlignment="1">
      <alignment vertical="center" wrapText="1"/>
    </xf>
    <xf numFmtId="0" fontId="7" fillId="17" borderId="14" xfId="8" applyFont="1" applyFill="1" applyBorder="1" applyAlignment="1">
      <alignment vertical="center" wrapText="1"/>
    </xf>
    <xf numFmtId="0" fontId="7" fillId="0" borderId="0" xfId="0" applyFont="1" applyFill="1" applyBorder="1" applyAlignment="1">
      <alignment vertical="center" wrapText="1"/>
    </xf>
    <xf numFmtId="9" fontId="7" fillId="0" borderId="0" xfId="0" applyNumberFormat="1" applyFont="1" applyFill="1" applyBorder="1" applyAlignment="1">
      <alignment vertical="center" wrapText="1"/>
    </xf>
    <xf numFmtId="165" fontId="3" fillId="0" borderId="0" xfId="0" applyNumberFormat="1" applyFont="1" applyFill="1" applyBorder="1" applyAlignment="1">
      <alignment vertical="center" wrapText="1"/>
    </xf>
    <xf numFmtId="9" fontId="9" fillId="14" borderId="6" xfId="0" applyNumberFormat="1" applyFont="1" applyFill="1" applyBorder="1" applyAlignment="1">
      <alignment vertical="center" wrapText="1"/>
    </xf>
    <xf numFmtId="165" fontId="9" fillId="14" borderId="6" xfId="0" applyNumberFormat="1" applyFont="1" applyFill="1" applyBorder="1" applyAlignment="1">
      <alignment vertical="center" wrapText="1"/>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20" fillId="0" borderId="0" xfId="0" applyFont="1" applyBorder="1" applyAlignment="1">
      <alignment vertical="center" wrapText="1"/>
    </xf>
    <xf numFmtId="0" fontId="7" fillId="17" borderId="18" xfId="8" applyFont="1" applyFill="1" applyBorder="1" applyAlignment="1">
      <alignment vertical="center" wrapText="1"/>
    </xf>
    <xf numFmtId="0" fontId="7" fillId="17" borderId="19" xfId="8" applyFont="1" applyFill="1" applyBorder="1" applyAlignment="1">
      <alignment vertical="center" wrapText="1"/>
    </xf>
    <xf numFmtId="0" fontId="7" fillId="17" borderId="15" xfId="8" applyFont="1" applyFill="1" applyBorder="1" applyAlignment="1">
      <alignment vertical="center" wrapText="1"/>
    </xf>
    <xf numFmtId="9" fontId="7" fillId="17" borderId="15" xfId="8" applyNumberFormat="1" applyFont="1" applyFill="1" applyBorder="1" applyAlignment="1">
      <alignment vertical="center" wrapText="1"/>
    </xf>
    <xf numFmtId="165" fontId="7" fillId="17" borderId="15" xfId="8" applyNumberFormat="1" applyFont="1" applyFill="1" applyBorder="1" applyAlignment="1">
      <alignment vertical="center" wrapText="1"/>
    </xf>
    <xf numFmtId="0" fontId="23" fillId="0" borderId="5" xfId="0" applyFont="1" applyBorder="1" applyAlignment="1">
      <alignment vertical="center" wrapText="1"/>
    </xf>
    <xf numFmtId="0" fontId="3" fillId="0" borderId="6" xfId="0" applyNumberFormat="1" applyFont="1" applyFill="1" applyBorder="1" applyAlignment="1">
      <alignment vertical="center" wrapText="1"/>
    </xf>
    <xf numFmtId="0" fontId="3" fillId="0" borderId="6" xfId="0" applyFont="1" applyFill="1" applyBorder="1" applyAlignment="1">
      <alignment vertical="center" wrapText="1"/>
    </xf>
    <xf numFmtId="0" fontId="7" fillId="0" borderId="6" xfId="0" applyFont="1" applyFill="1" applyBorder="1" applyAlignment="1">
      <alignment vertical="center" wrapText="1"/>
    </xf>
    <xf numFmtId="9" fontId="7" fillId="19" borderId="6" xfId="0" applyNumberFormat="1" applyFont="1" applyFill="1" applyBorder="1" applyAlignment="1">
      <alignment vertical="center" wrapText="1"/>
    </xf>
    <xf numFmtId="165" fontId="3" fillId="0" borderId="6" xfId="0" applyNumberFormat="1" applyFont="1" applyFill="1" applyBorder="1" applyAlignment="1">
      <alignment vertical="center" wrapText="1"/>
    </xf>
    <xf numFmtId="165" fontId="9" fillId="14" borderId="7"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indent="1"/>
    </xf>
    <xf numFmtId="0" fontId="7" fillId="0" borderId="0" xfId="0" applyFont="1" applyFill="1" applyBorder="1" applyAlignment="1">
      <alignment horizontal="center" vertical="center" wrapText="1"/>
    </xf>
    <xf numFmtId="9" fontId="7"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xf>
    <xf numFmtId="165" fontId="7" fillId="0" borderId="20" xfId="9" applyNumberFormat="1" applyFont="1" applyFill="1" applyBorder="1" applyAlignment="1">
      <alignment horizontal="right" vertical="center"/>
    </xf>
    <xf numFmtId="0" fontId="24" fillId="21" borderId="5" xfId="0" applyFont="1" applyFill="1" applyBorder="1" applyAlignment="1">
      <alignment vertical="center" wrapText="1"/>
    </xf>
    <xf numFmtId="0" fontId="12" fillId="0" borderId="0" xfId="0" applyNumberFormat="1" applyFont="1" applyFill="1" applyBorder="1" applyAlignment="1">
      <alignment horizontal="left" vertical="center" wrapText="1"/>
    </xf>
    <xf numFmtId="0" fontId="21" fillId="0" borderId="21" xfId="0" applyFont="1" applyBorder="1" applyAlignment="1">
      <alignment vertical="center"/>
    </xf>
    <xf numFmtId="0" fontId="7" fillId="0" borderId="3" xfId="0" applyFont="1" applyFill="1" applyBorder="1" applyAlignment="1">
      <alignment vertical="center"/>
    </xf>
    <xf numFmtId="0" fontId="7" fillId="0" borderId="16" xfId="0" applyFont="1" applyBorder="1" applyAlignment="1">
      <alignment vertical="center"/>
    </xf>
    <xf numFmtId="0" fontId="3" fillId="0" borderId="25" xfId="0" applyFont="1" applyFill="1" applyBorder="1" applyAlignment="1">
      <alignment vertical="center"/>
    </xf>
    <xf numFmtId="0" fontId="3" fillId="0" borderId="26" xfId="0" applyFont="1" applyFill="1" applyBorder="1" applyAlignment="1">
      <alignment vertical="center"/>
    </xf>
    <xf numFmtId="0" fontId="3" fillId="0" borderId="17" xfId="0" applyFont="1" applyFill="1" applyBorder="1" applyAlignment="1">
      <alignment vertical="center"/>
    </xf>
    <xf numFmtId="165" fontId="7" fillId="17" borderId="29" xfId="8" applyNumberFormat="1" applyFont="1" applyFill="1" applyBorder="1" applyAlignment="1">
      <alignment horizontal="right" vertical="center" wrapText="1"/>
    </xf>
    <xf numFmtId="0" fontId="0" fillId="0" borderId="0" xfId="0" applyAlignment="1">
      <alignment wrapText="1"/>
    </xf>
    <xf numFmtId="0" fontId="10" fillId="9" borderId="30" xfId="0" applyFont="1" applyFill="1" applyBorder="1" applyAlignment="1">
      <alignment vertical="center" wrapText="1"/>
    </xf>
    <xf numFmtId="0" fontId="13" fillId="11" borderId="30" xfId="0" applyFont="1" applyFill="1" applyBorder="1" applyAlignment="1">
      <alignment vertical="center" wrapText="1"/>
    </xf>
    <xf numFmtId="0" fontId="14" fillId="0" borderId="30" xfId="0" applyFont="1" applyFill="1" applyBorder="1" applyAlignment="1">
      <alignment vertical="center" wrapText="1"/>
    </xf>
    <xf numFmtId="0" fontId="13" fillId="0" borderId="30" xfId="0" applyFont="1" applyFill="1" applyBorder="1" applyAlignment="1">
      <alignment vertical="center" wrapText="1"/>
    </xf>
    <xf numFmtId="165" fontId="13" fillId="0" borderId="31" xfId="0" applyNumberFormat="1" applyFont="1" applyFill="1" applyBorder="1" applyAlignment="1">
      <alignment horizontal="right" vertical="center" wrapText="1"/>
    </xf>
    <xf numFmtId="165" fontId="13" fillId="11" borderId="31" xfId="0" applyNumberFormat="1" applyFont="1" applyFill="1" applyBorder="1" applyAlignment="1">
      <alignment horizontal="center" vertical="center" wrapText="1"/>
    </xf>
    <xf numFmtId="9" fontId="13" fillId="19" borderId="31" xfId="16" applyNumberFormat="1" applyFont="1" applyFill="1" applyBorder="1" applyAlignment="1">
      <alignment horizontal="center" vertical="center" wrapText="1"/>
    </xf>
    <xf numFmtId="0" fontId="13" fillId="11" borderId="32" xfId="0" applyFont="1" applyFill="1" applyBorder="1" applyAlignment="1">
      <alignment horizontal="right" vertical="center" wrapText="1"/>
    </xf>
    <xf numFmtId="167" fontId="3" fillId="0" borderId="0" xfId="0" applyNumberFormat="1" applyFont="1" applyAlignment="1">
      <alignment wrapText="1"/>
    </xf>
    <xf numFmtId="0" fontId="7" fillId="23" borderId="30" xfId="0" applyFont="1" applyFill="1" applyBorder="1" applyAlignment="1">
      <alignment horizontal="right" vertical="center" wrapText="1"/>
    </xf>
    <xf numFmtId="0" fontId="11" fillId="9" borderId="30" xfId="0" applyFont="1" applyFill="1" applyBorder="1" applyAlignment="1">
      <alignment vertical="center" wrapText="1"/>
    </xf>
    <xf numFmtId="165" fontId="14" fillId="0" borderId="31" xfId="0" applyNumberFormat="1" applyFont="1" applyFill="1" applyBorder="1" applyAlignment="1">
      <alignment horizontal="right" vertical="center" wrapText="1"/>
    </xf>
    <xf numFmtId="0" fontId="13" fillId="0" borderId="33" xfId="0" applyFont="1" applyFill="1" applyBorder="1" applyAlignment="1">
      <alignment vertical="center" wrapText="1"/>
    </xf>
    <xf numFmtId="0" fontId="7" fillId="0" borderId="31" xfId="0" applyFont="1" applyFill="1" applyBorder="1" applyAlignment="1">
      <alignment vertical="center" wrapText="1"/>
    </xf>
    <xf numFmtId="0" fontId="7" fillId="0" borderId="34" xfId="0" applyFont="1" applyFill="1" applyBorder="1" applyAlignment="1">
      <alignment vertical="center" wrapText="1"/>
    </xf>
    <xf numFmtId="165" fontId="13" fillId="0" borderId="31" xfId="0" applyNumberFormat="1" applyFont="1" applyFill="1" applyBorder="1" applyAlignment="1">
      <alignment horizontal="center" vertical="center" wrapText="1"/>
    </xf>
    <xf numFmtId="0" fontId="13" fillId="0" borderId="30" xfId="0" applyFont="1" applyFill="1" applyBorder="1" applyAlignment="1">
      <alignment horizontal="left" vertical="center" wrapText="1"/>
    </xf>
    <xf numFmtId="0" fontId="14" fillId="0" borderId="31" xfId="0" applyNumberFormat="1" applyFont="1" applyFill="1" applyBorder="1" applyAlignment="1">
      <alignment horizontal="center" vertical="center" wrapText="1"/>
    </xf>
    <xf numFmtId="0" fontId="26" fillId="9" borderId="31" xfId="0" applyNumberFormat="1" applyFont="1" applyFill="1" applyBorder="1" applyAlignment="1">
      <alignment horizontal="center" vertical="center" wrapText="1"/>
    </xf>
    <xf numFmtId="165" fontId="26" fillId="9" borderId="31" xfId="0" applyNumberFormat="1" applyFont="1" applyFill="1" applyBorder="1" applyAlignment="1">
      <alignment horizontal="center" vertical="center" wrapText="1"/>
    </xf>
    <xf numFmtId="0" fontId="26" fillId="9" borderId="31" xfId="0" applyFont="1" applyFill="1" applyBorder="1" applyAlignment="1">
      <alignment horizontal="center" vertical="center" wrapText="1"/>
    </xf>
    <xf numFmtId="9" fontId="13" fillId="19" borderId="31" xfId="11" applyNumberFormat="1" applyFont="1" applyFill="1" applyBorder="1" applyAlignment="1">
      <alignment horizontal="center" vertical="center" wrapText="1"/>
    </xf>
    <xf numFmtId="165" fontId="14" fillId="0" borderId="31" xfId="0" applyNumberFormat="1" applyFont="1" applyFill="1" applyBorder="1" applyAlignment="1">
      <alignment horizontal="center" vertical="center" wrapText="1"/>
    </xf>
    <xf numFmtId="0" fontId="26" fillId="9" borderId="32" xfId="0" applyNumberFormat="1" applyFont="1" applyFill="1" applyBorder="1" applyAlignment="1">
      <alignment horizontal="center" vertical="center" wrapText="1"/>
    </xf>
    <xf numFmtId="0" fontId="26" fillId="9" borderId="32" xfId="0" applyFont="1" applyFill="1" applyBorder="1" applyAlignment="1">
      <alignment horizontal="center" vertical="center" wrapText="1"/>
    </xf>
    <xf numFmtId="0" fontId="13" fillId="0" borderId="30" xfId="0" applyFont="1" applyFill="1" applyBorder="1" applyAlignment="1">
      <alignment horizontal="right" vertical="center" wrapText="1"/>
    </xf>
    <xf numFmtId="165" fontId="13" fillId="0" borderId="34" xfId="0" applyNumberFormat="1" applyFont="1" applyFill="1" applyBorder="1" applyAlignment="1">
      <alignment horizontal="center" vertical="center" wrapText="1"/>
    </xf>
    <xf numFmtId="0" fontId="13" fillId="0" borderId="30" xfId="0" applyFont="1" applyFill="1" applyBorder="1" applyAlignment="1">
      <alignment horizontal="left" vertical="center" wrapText="1" indent="1"/>
    </xf>
    <xf numFmtId="0" fontId="3" fillId="0" borderId="0" xfId="0" applyFont="1" applyAlignment="1">
      <alignment wrapText="1"/>
    </xf>
    <xf numFmtId="0" fontId="0" fillId="0" borderId="0" xfId="0" applyAlignment="1">
      <alignment wrapText="1"/>
    </xf>
    <xf numFmtId="0" fontId="21" fillId="0" borderId="9" xfId="0" applyFont="1" applyBorder="1" applyAlignment="1">
      <alignment vertical="center"/>
    </xf>
    <xf numFmtId="0" fontId="22" fillId="0" borderId="10" xfId="0" applyFont="1" applyBorder="1" applyAlignment="1">
      <alignment vertical="center"/>
    </xf>
    <xf numFmtId="0" fontId="22" fillId="0" borderId="11" xfId="0" applyFont="1" applyBorder="1" applyAlignment="1">
      <alignment vertical="center"/>
    </xf>
    <xf numFmtId="0" fontId="9" fillId="13" borderId="4" xfId="0" applyFont="1" applyFill="1" applyBorder="1" applyAlignment="1">
      <alignment vertical="center" wrapText="1"/>
    </xf>
    <xf numFmtId="0" fontId="9" fillId="13" borderId="4" xfId="0" applyFont="1" applyFill="1" applyBorder="1" applyAlignment="1">
      <alignment horizontal="center" vertical="center"/>
    </xf>
    <xf numFmtId="165" fontId="9" fillId="14" borderId="7" xfId="0" applyNumberFormat="1" applyFont="1" applyFill="1" applyBorder="1" applyAlignment="1">
      <alignment horizontal="center" vertical="center" wrapText="1"/>
    </xf>
    <xf numFmtId="0" fontId="9" fillId="11" borderId="30" xfId="0" applyFont="1" applyFill="1" applyBorder="1" applyAlignment="1">
      <alignment vertical="center" wrapText="1"/>
    </xf>
    <xf numFmtId="0" fontId="9" fillId="11" borderId="31" xfId="0" applyFont="1" applyFill="1" applyBorder="1" applyAlignment="1">
      <alignment vertical="center" wrapText="1"/>
    </xf>
    <xf numFmtId="0" fontId="9" fillId="11" borderId="31" xfId="0" applyFont="1" applyFill="1" applyBorder="1" applyAlignment="1">
      <alignment horizontal="center" vertical="center" wrapText="1"/>
    </xf>
    <xf numFmtId="9" fontId="9" fillId="11" borderId="31" xfId="0" applyNumberFormat="1" applyFont="1" applyFill="1" applyBorder="1" applyAlignment="1">
      <alignment horizontal="center" vertical="center" wrapText="1"/>
    </xf>
    <xf numFmtId="165" fontId="9" fillId="11" borderId="31" xfId="0" applyNumberFormat="1" applyFont="1" applyFill="1" applyBorder="1" applyAlignment="1">
      <alignment horizontal="center" vertical="center" wrapText="1"/>
    </xf>
    <xf numFmtId="165" fontId="9" fillId="11" borderId="32" xfId="0" applyNumberFormat="1" applyFont="1" applyFill="1" applyBorder="1" applyAlignment="1">
      <alignment horizontal="center" vertical="center" wrapText="1"/>
    </xf>
    <xf numFmtId="0" fontId="7" fillId="10" borderId="30" xfId="0" applyFont="1" applyFill="1" applyBorder="1" applyAlignment="1">
      <alignment vertical="center" wrapText="1"/>
    </xf>
    <xf numFmtId="0" fontId="7" fillId="10" borderId="31" xfId="0" applyFont="1" applyFill="1" applyBorder="1" applyAlignment="1">
      <alignment vertical="center" wrapText="1"/>
    </xf>
    <xf numFmtId="0" fontId="7" fillId="10" borderId="31" xfId="0" applyFont="1" applyFill="1" applyBorder="1" applyAlignment="1">
      <alignment horizontal="center" vertical="center" wrapText="1"/>
    </xf>
    <xf numFmtId="165" fontId="7" fillId="10" borderId="31" xfId="0" applyNumberFormat="1" applyFont="1" applyFill="1" applyBorder="1" applyAlignment="1">
      <alignment horizontal="center" vertical="center" wrapText="1"/>
    </xf>
    <xf numFmtId="165" fontId="7" fillId="10" borderId="32" xfId="0" applyNumberFormat="1" applyFont="1" applyFill="1" applyBorder="1" applyAlignment="1">
      <alignment horizontal="center" vertical="center" wrapText="1"/>
    </xf>
    <xf numFmtId="0" fontId="17" fillId="0" borderId="30" xfId="0" applyFont="1" applyBorder="1" applyAlignment="1">
      <alignment vertical="top" wrapText="1"/>
    </xf>
    <xf numFmtId="0" fontId="7" fillId="0" borderId="31" xfId="0" applyFont="1" applyFill="1" applyBorder="1" applyAlignment="1">
      <alignment horizontal="center" vertical="center"/>
    </xf>
    <xf numFmtId="165" fontId="3" fillId="0" borderId="31" xfId="0" applyNumberFormat="1" applyFont="1" applyFill="1" applyBorder="1" applyAlignment="1">
      <alignment horizontal="center" vertical="center"/>
    </xf>
    <xf numFmtId="165" fontId="3" fillId="0" borderId="32" xfId="0" applyNumberFormat="1" applyFont="1" applyFill="1" applyBorder="1" applyAlignment="1">
      <alignment horizontal="center" vertical="center"/>
    </xf>
    <xf numFmtId="0" fontId="3" fillId="0" borderId="30" xfId="0" applyFont="1" applyBorder="1" applyAlignment="1">
      <alignment vertical="top" wrapText="1"/>
    </xf>
    <xf numFmtId="0" fontId="3" fillId="0" borderId="30" xfId="0" applyFont="1" applyFill="1" applyBorder="1" applyAlignment="1">
      <alignment vertical="center" wrapText="1"/>
    </xf>
    <xf numFmtId="0" fontId="7" fillId="0" borderId="31" xfId="0" applyFont="1" applyFill="1" applyBorder="1" applyAlignment="1">
      <alignment horizontal="left" vertical="center" wrapText="1"/>
    </xf>
    <xf numFmtId="0" fontId="7" fillId="0" borderId="30" xfId="0" applyFont="1" applyFill="1" applyBorder="1" applyAlignment="1">
      <alignment vertical="center" wrapText="1"/>
    </xf>
    <xf numFmtId="0" fontId="7" fillId="0" borderId="31" xfId="0" applyFont="1" applyFill="1" applyBorder="1" applyAlignment="1">
      <alignment horizontal="center" vertical="center" wrapText="1"/>
    </xf>
    <xf numFmtId="0" fontId="3" fillId="0" borderId="33" xfId="0" applyFont="1" applyFill="1" applyBorder="1" applyAlignment="1">
      <alignment vertical="center" wrapText="1"/>
    </xf>
    <xf numFmtId="0" fontId="7" fillId="0" borderId="34" xfId="0" applyFont="1" applyFill="1" applyBorder="1" applyAlignment="1">
      <alignment horizontal="center" vertical="center"/>
    </xf>
    <xf numFmtId="165" fontId="3" fillId="0" borderId="34" xfId="0" applyNumberFormat="1" applyFont="1" applyFill="1" applyBorder="1" applyAlignment="1">
      <alignment horizontal="center" vertical="center"/>
    </xf>
    <xf numFmtId="165" fontId="3" fillId="0" borderId="35" xfId="0" applyNumberFormat="1" applyFont="1" applyFill="1" applyBorder="1" applyAlignment="1">
      <alignment horizontal="center" vertical="center"/>
    </xf>
    <xf numFmtId="165" fontId="9" fillId="14" borderId="7" xfId="0" applyNumberFormat="1" applyFont="1" applyFill="1" applyBorder="1" applyAlignment="1">
      <alignment horizontal="center" vertical="center"/>
    </xf>
    <xf numFmtId="0" fontId="18" fillId="11" borderId="31" xfId="0" applyFont="1" applyFill="1" applyBorder="1" applyAlignment="1">
      <alignment vertical="center" wrapText="1"/>
    </xf>
    <xf numFmtId="9" fontId="18" fillId="11" borderId="31" xfId="0" applyNumberFormat="1" applyFont="1" applyFill="1" applyBorder="1" applyAlignment="1">
      <alignment horizontal="center" vertical="center" wrapText="1"/>
    </xf>
    <xf numFmtId="165" fontId="18" fillId="11" borderId="31" xfId="0" applyNumberFormat="1" applyFont="1" applyFill="1" applyBorder="1" applyAlignment="1">
      <alignment horizontal="center" vertical="center"/>
    </xf>
    <xf numFmtId="165" fontId="18" fillId="11" borderId="32" xfId="0" applyNumberFormat="1" applyFont="1" applyFill="1" applyBorder="1" applyAlignment="1">
      <alignment horizontal="center" vertical="center"/>
    </xf>
    <xf numFmtId="0" fontId="3" fillId="0" borderId="30" xfId="0" applyFont="1" applyBorder="1" applyAlignment="1">
      <alignment vertical="center" wrapText="1"/>
    </xf>
    <xf numFmtId="0" fontId="7" fillId="0" borderId="31" xfId="0" applyFont="1" applyBorder="1" applyAlignment="1">
      <alignment vertical="center" wrapText="1"/>
    </xf>
    <xf numFmtId="0" fontId="7" fillId="0" borderId="31" xfId="0" applyFont="1" applyBorder="1" applyAlignment="1">
      <alignment horizontal="center" vertical="center" wrapText="1"/>
    </xf>
    <xf numFmtId="9" fontId="7" fillId="19" borderId="31" xfId="0" applyNumberFormat="1" applyFont="1" applyFill="1" applyBorder="1" applyAlignment="1">
      <alignment horizontal="center" vertical="center" wrapText="1"/>
    </xf>
    <xf numFmtId="165" fontId="7" fillId="0" borderId="32" xfId="9" applyNumberFormat="1" applyFont="1" applyFill="1" applyBorder="1" applyAlignment="1">
      <alignment horizontal="center" vertical="center"/>
    </xf>
    <xf numFmtId="0" fontId="9" fillId="11" borderId="30" xfId="1" applyFont="1" applyFill="1" applyBorder="1" applyAlignment="1">
      <alignment vertical="center" wrapText="1"/>
    </xf>
    <xf numFmtId="0" fontId="3" fillId="0" borderId="30" xfId="0" applyFont="1" applyBorder="1" applyAlignment="1">
      <alignment wrapText="1"/>
    </xf>
    <xf numFmtId="0" fontId="18" fillId="11" borderId="31" xfId="0" applyFont="1" applyFill="1" applyBorder="1" applyAlignment="1">
      <alignment horizontal="center" vertical="center" wrapText="1"/>
    </xf>
    <xf numFmtId="0" fontId="3" fillId="0" borderId="33" xfId="0" applyFont="1" applyBorder="1" applyAlignment="1">
      <alignment vertical="center" wrapText="1"/>
    </xf>
    <xf numFmtId="0" fontId="7" fillId="0" borderId="34" xfId="0" applyFont="1" applyBorder="1" applyAlignment="1">
      <alignment vertical="center" wrapText="1"/>
    </xf>
    <xf numFmtId="0" fontId="7" fillId="0" borderId="34" xfId="0" applyFont="1" applyBorder="1" applyAlignment="1">
      <alignment horizontal="center" vertical="center" wrapText="1"/>
    </xf>
    <xf numFmtId="9" fontId="7" fillId="19" borderId="34" xfId="0" applyNumberFormat="1" applyFont="1" applyFill="1" applyBorder="1" applyAlignment="1">
      <alignment horizontal="center" vertical="center" wrapText="1"/>
    </xf>
    <xf numFmtId="165" fontId="7" fillId="0" borderId="35" xfId="9" applyNumberFormat="1" applyFont="1" applyFill="1" applyBorder="1" applyAlignment="1">
      <alignment horizontal="center" vertical="center"/>
    </xf>
    <xf numFmtId="9" fontId="18" fillId="11" borderId="31" xfId="0" applyNumberFormat="1" applyFont="1" applyFill="1" applyBorder="1" applyAlignment="1">
      <alignment vertical="center" wrapText="1"/>
    </xf>
    <xf numFmtId="165" fontId="18" fillId="11" borderId="31" xfId="0" applyNumberFormat="1" applyFont="1" applyFill="1" applyBorder="1" applyAlignment="1">
      <alignment vertical="center" wrapText="1"/>
    </xf>
    <xf numFmtId="165" fontId="18" fillId="11" borderId="32" xfId="0" applyNumberFormat="1" applyFont="1" applyFill="1" applyBorder="1" applyAlignment="1">
      <alignment horizontal="right" vertical="center" wrapText="1"/>
    </xf>
    <xf numFmtId="9" fontId="7" fillId="19" borderId="31" xfId="0" applyNumberFormat="1" applyFont="1" applyFill="1" applyBorder="1" applyAlignment="1">
      <alignment vertical="center" wrapText="1"/>
    </xf>
    <xf numFmtId="165" fontId="3" fillId="0" borderId="31" xfId="0" applyNumberFormat="1" applyFont="1" applyBorder="1" applyAlignment="1">
      <alignment vertical="center" wrapText="1"/>
    </xf>
    <xf numFmtId="165" fontId="7" fillId="0" borderId="32" xfId="9" applyNumberFormat="1" applyFont="1" applyFill="1" applyBorder="1" applyAlignment="1">
      <alignment horizontal="right" vertical="center" wrapText="1"/>
    </xf>
    <xf numFmtId="0" fontId="3" fillId="11" borderId="31" xfId="0" applyFont="1" applyFill="1" applyBorder="1" applyAlignment="1">
      <alignment vertical="center" wrapText="1"/>
    </xf>
    <xf numFmtId="0" fontId="3" fillId="0" borderId="31" xfId="0" applyFont="1" applyBorder="1" applyAlignment="1">
      <alignment vertical="center" wrapText="1"/>
    </xf>
    <xf numFmtId="165" fontId="3" fillId="12" borderId="31" xfId="0" applyNumberFormat="1" applyFont="1" applyFill="1" applyBorder="1" applyAlignment="1">
      <alignment vertical="center" wrapText="1"/>
    </xf>
    <xf numFmtId="0" fontId="7" fillId="25" borderId="31" xfId="0" applyFont="1" applyFill="1" applyBorder="1" applyAlignment="1">
      <alignment vertical="center" wrapText="1"/>
    </xf>
    <xf numFmtId="0" fontId="3" fillId="10" borderId="31" xfId="0" applyFont="1" applyFill="1" applyBorder="1" applyAlignment="1">
      <alignment vertical="center" wrapText="1"/>
    </xf>
    <xf numFmtId="9" fontId="7" fillId="10" borderId="31" xfId="0" applyNumberFormat="1" applyFont="1" applyFill="1" applyBorder="1" applyAlignment="1">
      <alignment vertical="center" wrapText="1"/>
    </xf>
    <xf numFmtId="165" fontId="7" fillId="10" borderId="31" xfId="0" applyNumberFormat="1" applyFont="1" applyFill="1" applyBorder="1" applyAlignment="1">
      <alignment vertical="center" wrapText="1"/>
    </xf>
    <xf numFmtId="165" fontId="7" fillId="10" borderId="32" xfId="0" applyNumberFormat="1" applyFont="1" applyFill="1" applyBorder="1" applyAlignment="1">
      <alignment horizontal="right" vertical="center" wrapText="1"/>
    </xf>
    <xf numFmtId="0" fontId="3" fillId="0" borderId="31" xfId="0" applyFont="1" applyFill="1" applyBorder="1" applyAlignment="1">
      <alignment vertical="center" wrapText="1"/>
    </xf>
    <xf numFmtId="2" fontId="3" fillId="0" borderId="31" xfId="0" applyNumberFormat="1" applyFont="1" applyBorder="1" applyAlignment="1">
      <alignment vertical="center" wrapText="1"/>
    </xf>
    <xf numFmtId="0" fontId="3" fillId="12" borderId="30" xfId="0" applyFont="1" applyFill="1" applyBorder="1" applyAlignment="1">
      <alignment vertical="center" wrapText="1"/>
    </xf>
    <xf numFmtId="0" fontId="3" fillId="12" borderId="31" xfId="0" applyFont="1" applyFill="1" applyBorder="1" applyAlignment="1">
      <alignment vertical="center" wrapText="1"/>
    </xf>
    <xf numFmtId="0" fontId="24" fillId="22" borderId="30" xfId="0" applyFont="1" applyFill="1" applyBorder="1" applyAlignment="1">
      <alignment vertical="center" wrapText="1"/>
    </xf>
    <xf numFmtId="165" fontId="9" fillId="11" borderId="32" xfId="0" applyNumberFormat="1" applyFont="1" applyFill="1" applyBorder="1" applyAlignment="1">
      <alignment horizontal="right" vertical="center" wrapText="1"/>
    </xf>
    <xf numFmtId="9" fontId="7" fillId="0" borderId="31" xfId="0" applyNumberFormat="1" applyFont="1" applyFill="1" applyBorder="1" applyAlignment="1">
      <alignment horizontal="center" vertical="center" wrapText="1"/>
    </xf>
    <xf numFmtId="165" fontId="7" fillId="0" borderId="32" xfId="9" applyNumberFormat="1" applyFont="1" applyFill="1" applyBorder="1" applyAlignment="1">
      <alignment horizontal="right" vertical="center"/>
    </xf>
    <xf numFmtId="0" fontId="3" fillId="25" borderId="31" xfId="0" applyFont="1" applyFill="1" applyBorder="1" applyAlignment="1">
      <alignment vertical="center" wrapText="1"/>
    </xf>
    <xf numFmtId="0" fontId="3" fillId="0" borderId="31" xfId="0" applyFont="1" applyFill="1" applyBorder="1" applyAlignment="1">
      <alignment vertical="center"/>
    </xf>
    <xf numFmtId="0" fontId="3" fillId="20" borderId="34" xfId="0" applyFont="1" applyFill="1" applyBorder="1" applyAlignment="1">
      <alignment vertical="center" wrapText="1"/>
    </xf>
    <xf numFmtId="0" fontId="7" fillId="0" borderId="34" xfId="10" applyFont="1" applyBorder="1" applyAlignment="1" applyProtection="1">
      <alignment vertical="top" wrapText="1"/>
    </xf>
    <xf numFmtId="0" fontId="7" fillId="0" borderId="34" xfId="0" applyFont="1" applyFill="1" applyBorder="1" applyAlignment="1">
      <alignment horizontal="center" vertical="center" wrapText="1"/>
    </xf>
    <xf numFmtId="9" fontId="7" fillId="26" borderId="34" xfId="0" applyNumberFormat="1" applyFont="1" applyFill="1" applyBorder="1" applyAlignment="1">
      <alignment horizontal="center" vertical="center" wrapText="1"/>
    </xf>
    <xf numFmtId="165" fontId="3" fillId="26" borderId="34" xfId="0" applyNumberFormat="1" applyFont="1" applyFill="1" applyBorder="1" applyAlignment="1">
      <alignment horizontal="center" vertical="center"/>
    </xf>
    <xf numFmtId="165" fontId="7" fillId="26" borderId="35" xfId="9" applyNumberFormat="1" applyFont="1" applyFill="1" applyBorder="1" applyAlignment="1">
      <alignment horizontal="right" vertical="center"/>
    </xf>
    <xf numFmtId="9" fontId="9" fillId="11" borderId="31" xfId="0" applyNumberFormat="1" applyFont="1" applyFill="1" applyBorder="1" applyAlignment="1">
      <alignment vertical="center" wrapText="1"/>
    </xf>
    <xf numFmtId="165" fontId="9" fillId="11" borderId="31" xfId="0" applyNumberFormat="1" applyFont="1" applyFill="1" applyBorder="1" applyAlignment="1">
      <alignment vertical="center" wrapText="1"/>
    </xf>
    <xf numFmtId="165" fontId="3" fillId="0" borderId="31" xfId="0" applyNumberFormat="1" applyFont="1" applyFill="1" applyBorder="1" applyAlignment="1">
      <alignment vertical="center" wrapText="1"/>
    </xf>
    <xf numFmtId="0" fontId="7" fillId="10" borderId="30" xfId="8" applyFont="1" applyFill="1" applyBorder="1" applyAlignment="1">
      <alignment vertical="center" wrapText="1"/>
    </xf>
    <xf numFmtId="0" fontId="7" fillId="10" borderId="31" xfId="8" applyFont="1" applyFill="1" applyBorder="1" applyAlignment="1">
      <alignment vertical="center" wrapText="1"/>
    </xf>
    <xf numFmtId="165" fontId="7" fillId="10" borderId="31" xfId="8" applyNumberFormat="1" applyFont="1" applyFill="1" applyBorder="1" applyAlignment="1">
      <alignment vertical="center" wrapText="1"/>
    </xf>
    <xf numFmtId="165" fontId="7" fillId="10" borderId="32" xfId="8" applyNumberFormat="1" applyFont="1" applyFill="1" applyBorder="1" applyAlignment="1">
      <alignment horizontal="right" vertical="center" wrapText="1"/>
    </xf>
    <xf numFmtId="0" fontId="7" fillId="17" borderId="30" xfId="8" applyFont="1" applyFill="1" applyBorder="1" applyAlignment="1">
      <alignment vertical="center" wrapText="1"/>
    </xf>
    <xf numFmtId="0" fontId="7" fillId="17" borderId="31" xfId="8" applyFont="1" applyFill="1" applyBorder="1" applyAlignment="1">
      <alignment vertical="center" wrapText="1"/>
    </xf>
    <xf numFmtId="9" fontId="7" fillId="17" borderId="31" xfId="8" applyNumberFormat="1" applyFont="1" applyFill="1" applyBorder="1" applyAlignment="1">
      <alignment vertical="center" wrapText="1"/>
    </xf>
    <xf numFmtId="165" fontId="7" fillId="17" borderId="31" xfId="8" applyNumberFormat="1" applyFont="1" applyFill="1" applyBorder="1" applyAlignment="1">
      <alignment vertical="center" wrapText="1"/>
    </xf>
    <xf numFmtId="165" fontId="7" fillId="17" borderId="32" xfId="8" applyNumberFormat="1" applyFont="1" applyFill="1" applyBorder="1" applyAlignment="1">
      <alignment horizontal="right" vertical="center" wrapText="1"/>
    </xf>
    <xf numFmtId="0" fontId="3" fillId="0" borderId="30" xfId="8" applyFont="1" applyBorder="1" applyAlignment="1">
      <alignment horizontal="left" vertical="center" wrapText="1"/>
    </xf>
    <xf numFmtId="0" fontId="3" fillId="0" borderId="30" xfId="8" applyFont="1" applyBorder="1" applyAlignment="1">
      <alignment vertical="center" wrapText="1"/>
    </xf>
    <xf numFmtId="0" fontId="3" fillId="0" borderId="31" xfId="8" applyFont="1" applyFill="1" applyBorder="1" applyAlignment="1">
      <alignment vertical="center" wrapText="1"/>
    </xf>
    <xf numFmtId="0" fontId="23" fillId="0" borderId="30" xfId="0" applyFont="1" applyBorder="1" applyAlignment="1">
      <alignment vertical="center" wrapText="1"/>
    </xf>
    <xf numFmtId="0" fontId="23" fillId="0" borderId="33" xfId="0" applyFont="1" applyBorder="1" applyAlignment="1">
      <alignment vertical="center" wrapText="1"/>
    </xf>
    <xf numFmtId="0" fontId="3" fillId="0" borderId="34" xfId="0" applyFont="1" applyFill="1" applyBorder="1" applyAlignment="1">
      <alignment vertical="center" wrapText="1"/>
    </xf>
    <xf numFmtId="0" fontId="3" fillId="0" borderId="34" xfId="8" applyFont="1" applyFill="1" applyBorder="1" applyAlignment="1">
      <alignment vertical="center" wrapText="1"/>
    </xf>
    <xf numFmtId="9" fontId="7" fillId="19" borderId="34" xfId="0" applyNumberFormat="1" applyFont="1" applyFill="1" applyBorder="1" applyAlignment="1">
      <alignment vertical="center" wrapText="1"/>
    </xf>
    <xf numFmtId="165" fontId="3" fillId="0" borderId="34" xfId="0" applyNumberFormat="1" applyFont="1" applyFill="1" applyBorder="1" applyAlignment="1">
      <alignment vertical="center" wrapText="1"/>
    </xf>
    <xf numFmtId="165" fontId="7" fillId="0" borderId="35" xfId="9" applyNumberFormat="1" applyFont="1" applyFill="1" applyBorder="1" applyAlignment="1">
      <alignment horizontal="right" vertical="center" wrapText="1"/>
    </xf>
    <xf numFmtId="0" fontId="7" fillId="16" borderId="31" xfId="0" applyFont="1" applyFill="1" applyBorder="1" applyAlignment="1">
      <alignment vertical="center" wrapText="1"/>
    </xf>
    <xf numFmtId="0" fontId="9" fillId="15" borderId="31" xfId="0" applyFont="1" applyFill="1" applyBorder="1" applyAlignment="1">
      <alignment vertical="center" wrapText="1"/>
    </xf>
    <xf numFmtId="165" fontId="9" fillId="15" borderId="31" xfId="0" applyNumberFormat="1" applyFont="1" applyFill="1" applyBorder="1" applyAlignment="1">
      <alignment vertical="center" wrapText="1"/>
    </xf>
    <xf numFmtId="165" fontId="7" fillId="16" borderId="32" xfId="0" applyNumberFormat="1" applyFont="1" applyFill="1" applyBorder="1" applyAlignment="1">
      <alignment horizontal="right" vertical="center" wrapText="1"/>
    </xf>
    <xf numFmtId="0" fontId="18" fillId="0" borderId="31" xfId="0" applyFont="1" applyFill="1" applyBorder="1" applyAlignment="1">
      <alignment vertical="center" wrapText="1"/>
    </xf>
    <xf numFmtId="0" fontId="0" fillId="0" borderId="33" xfId="0" applyFill="1" applyBorder="1" applyAlignment="1">
      <alignment vertical="center" wrapText="1"/>
    </xf>
    <xf numFmtId="165" fontId="3" fillId="0" borderId="34" xfId="0" applyNumberFormat="1" applyFont="1" applyBorder="1" applyAlignment="1">
      <alignment vertical="center" wrapText="1"/>
    </xf>
    <xf numFmtId="0" fontId="7" fillId="16" borderId="31" xfId="0" applyFont="1" applyFill="1" applyBorder="1" applyAlignment="1">
      <alignment horizontal="center" vertical="center" wrapText="1"/>
    </xf>
    <xf numFmtId="0" fontId="0" fillId="0" borderId="30" xfId="0" applyFill="1" applyBorder="1" applyAlignment="1">
      <alignment vertical="center" wrapText="1"/>
    </xf>
    <xf numFmtId="0" fontId="7" fillId="18" borderId="31" xfId="0" applyFont="1" applyFill="1" applyBorder="1" applyAlignment="1">
      <alignment horizontal="center" vertical="center" wrapText="1"/>
    </xf>
    <xf numFmtId="1" fontId="14" fillId="0" borderId="32" xfId="0" applyNumberFormat="1" applyFont="1" applyFill="1" applyBorder="1" applyAlignment="1">
      <alignment horizontal="center" vertical="center" wrapText="1"/>
    </xf>
    <xf numFmtId="1" fontId="13" fillId="0" borderId="31" xfId="0" applyNumberFormat="1" applyFont="1" applyFill="1" applyBorder="1" applyAlignment="1">
      <alignment horizontal="center" vertical="center" wrapText="1"/>
    </xf>
    <xf numFmtId="1" fontId="13" fillId="0" borderId="32" xfId="0" applyNumberFormat="1" applyFont="1" applyFill="1" applyBorder="1" applyAlignment="1">
      <alignment horizontal="center" vertical="center" wrapText="1"/>
    </xf>
    <xf numFmtId="0" fontId="29" fillId="0" borderId="0" xfId="0" applyFont="1" applyAlignment="1">
      <alignment vertical="top" wrapText="1"/>
    </xf>
    <xf numFmtId="0" fontId="3" fillId="0" borderId="0" xfId="0" applyFont="1" applyAlignment="1">
      <alignment wrapText="1"/>
    </xf>
    <xf numFmtId="0" fontId="0" fillId="0" borderId="0" xfId="0" applyAlignment="1">
      <alignment wrapText="1"/>
    </xf>
    <xf numFmtId="1" fontId="14" fillId="0" borderId="31" xfId="0" applyNumberFormat="1" applyFont="1" applyFill="1" applyBorder="1" applyAlignment="1">
      <alignment horizontal="left" vertical="center" wrapText="1"/>
    </xf>
    <xf numFmtId="1" fontId="14" fillId="0" borderId="32" xfId="0" applyNumberFormat="1" applyFont="1" applyFill="1" applyBorder="1" applyAlignment="1">
      <alignment horizontal="left" vertical="center" wrapText="1"/>
    </xf>
    <xf numFmtId="1" fontId="13" fillId="25" borderId="31" xfId="0" applyNumberFormat="1" applyFont="1" applyFill="1" applyBorder="1" applyAlignment="1">
      <alignment horizontal="left" vertical="center" wrapText="1"/>
    </xf>
    <xf numFmtId="1" fontId="13" fillId="25" borderId="32" xfId="0" applyNumberFormat="1" applyFont="1" applyFill="1" applyBorder="1" applyAlignment="1">
      <alignment horizontal="left" vertical="center" wrapText="1"/>
    </xf>
    <xf numFmtId="1" fontId="13" fillId="0" borderId="34" xfId="0" applyNumberFormat="1" applyFont="1" applyFill="1" applyBorder="1" applyAlignment="1">
      <alignment horizontal="left" vertical="center" wrapText="1"/>
    </xf>
    <xf numFmtId="1" fontId="13" fillId="0" borderId="35" xfId="0" applyNumberFormat="1" applyFont="1" applyFill="1" applyBorder="1" applyAlignment="1">
      <alignment horizontal="left" vertical="center" wrapText="1"/>
    </xf>
    <xf numFmtId="9" fontId="14" fillId="0" borderId="31" xfId="0" applyNumberFormat="1" applyFont="1" applyFill="1" applyBorder="1" applyAlignment="1">
      <alignment horizontal="center" vertical="center" wrapText="1"/>
    </xf>
    <xf numFmtId="9" fontId="14" fillId="0" borderId="32" xfId="0" applyNumberFormat="1" applyFont="1" applyFill="1" applyBorder="1" applyAlignment="1">
      <alignment horizontal="center" vertical="center" wrapText="1"/>
    </xf>
    <xf numFmtId="165" fontId="13" fillId="23" borderId="31" xfId="0" applyNumberFormat="1" applyFont="1" applyFill="1" applyBorder="1" applyAlignment="1">
      <alignment horizontal="center" vertical="center" wrapText="1"/>
    </xf>
    <xf numFmtId="165" fontId="13" fillId="23" borderId="32" xfId="0" applyNumberFormat="1" applyFont="1" applyFill="1" applyBorder="1" applyAlignment="1">
      <alignment horizontal="center" vertical="center" wrapText="1"/>
    </xf>
    <xf numFmtId="0" fontId="9" fillId="9" borderId="31" xfId="0" applyNumberFormat="1" applyFont="1" applyFill="1" applyBorder="1" applyAlignment="1">
      <alignment horizontal="center" vertical="center" wrapText="1"/>
    </xf>
    <xf numFmtId="0" fontId="9" fillId="9" borderId="32" xfId="0" applyNumberFormat="1" applyFont="1" applyFill="1" applyBorder="1" applyAlignment="1">
      <alignment horizontal="center" vertical="center" wrapText="1"/>
    </xf>
    <xf numFmtId="165" fontId="14" fillId="0" borderId="31" xfId="0" applyNumberFormat="1" applyFont="1" applyFill="1" applyBorder="1" applyAlignment="1">
      <alignment horizontal="left" vertical="center" wrapText="1"/>
    </xf>
    <xf numFmtId="165" fontId="14" fillId="0" borderId="32" xfId="0" applyNumberFormat="1" applyFont="1" applyFill="1" applyBorder="1" applyAlignment="1">
      <alignment horizontal="left" vertical="center" wrapText="1"/>
    </xf>
    <xf numFmtId="0" fontId="13" fillId="11" borderId="31" xfId="0" applyFont="1" applyFill="1" applyBorder="1" applyAlignment="1">
      <alignment horizontal="center" vertical="center" wrapText="1"/>
    </xf>
    <xf numFmtId="0" fontId="13" fillId="11" borderId="32" xfId="0" applyFont="1" applyFill="1" applyBorder="1" applyAlignment="1">
      <alignment horizontal="center" vertical="center" wrapText="1"/>
    </xf>
    <xf numFmtId="9" fontId="14" fillId="0" borderId="31" xfId="0" applyNumberFormat="1" applyFont="1" applyFill="1" applyBorder="1" applyAlignment="1">
      <alignment horizontal="left" vertical="center" wrapText="1"/>
    </xf>
    <xf numFmtId="9" fontId="14" fillId="0" borderId="32" xfId="0" applyNumberFormat="1" applyFont="1" applyFill="1" applyBorder="1" applyAlignment="1">
      <alignment horizontal="left" vertical="center" wrapText="1"/>
    </xf>
    <xf numFmtId="0" fontId="26" fillId="24" borderId="5" xfId="0" applyFont="1" applyFill="1" applyBorder="1" applyAlignment="1">
      <alignment horizontal="center" vertical="center" wrapText="1"/>
    </xf>
    <xf numFmtId="0" fontId="26" fillId="24" borderId="6" xfId="0" applyFont="1" applyFill="1" applyBorder="1" applyAlignment="1">
      <alignment horizontal="center" vertical="center" wrapText="1"/>
    </xf>
    <xf numFmtId="0" fontId="26" fillId="24" borderId="7" xfId="0" applyFont="1" applyFill="1" applyBorder="1" applyAlignment="1">
      <alignment horizontal="center" vertical="center" wrapText="1"/>
    </xf>
    <xf numFmtId="0" fontId="26" fillId="24" borderId="30" xfId="0" applyFont="1" applyFill="1" applyBorder="1" applyAlignment="1">
      <alignment horizontal="center" vertical="center" wrapText="1"/>
    </xf>
    <xf numFmtId="0" fontId="26" fillId="24" borderId="31" xfId="0" applyFont="1" applyFill="1" applyBorder="1" applyAlignment="1">
      <alignment horizontal="center" vertical="center" wrapText="1"/>
    </xf>
    <xf numFmtId="0" fontId="26" fillId="24" borderId="32" xfId="0" applyFont="1" applyFill="1" applyBorder="1" applyAlignment="1">
      <alignment horizontal="center" vertical="center" wrapText="1"/>
    </xf>
    <xf numFmtId="165" fontId="13" fillId="0" borderId="31" xfId="0" applyNumberFormat="1" applyFont="1" applyFill="1" applyBorder="1" applyAlignment="1">
      <alignment horizontal="left" vertical="center" wrapText="1"/>
    </xf>
    <xf numFmtId="165" fontId="13" fillId="0" borderId="32" xfId="0" applyNumberFormat="1" applyFont="1" applyFill="1" applyBorder="1" applyAlignment="1">
      <alignment horizontal="left" vertical="center" wrapText="1"/>
    </xf>
    <xf numFmtId="0" fontId="7" fillId="9" borderId="31" xfId="0" applyNumberFormat="1" applyFont="1" applyFill="1" applyBorder="1" applyAlignment="1">
      <alignment horizontal="center" vertical="center" wrapText="1"/>
    </xf>
    <xf numFmtId="0" fontId="7" fillId="9" borderId="32" xfId="0" applyNumberFormat="1" applyFont="1" applyFill="1" applyBorder="1" applyAlignment="1">
      <alignment horizontal="center" vertical="center" wrapText="1"/>
    </xf>
    <xf numFmtId="1" fontId="13" fillId="0" borderId="31" xfId="0" applyNumberFormat="1" applyFont="1" applyFill="1" applyBorder="1" applyAlignment="1">
      <alignment horizontal="left" vertical="center" wrapText="1"/>
    </xf>
    <xf numFmtId="1" fontId="13" fillId="0" borderId="32" xfId="0" applyNumberFormat="1" applyFont="1" applyFill="1" applyBorder="1" applyAlignment="1">
      <alignment horizontal="left" vertical="center" wrapText="1"/>
    </xf>
    <xf numFmtId="0" fontId="29" fillId="0" borderId="0" xfId="0" applyFont="1" applyFill="1" applyAlignment="1">
      <alignment vertical="top" wrapText="1"/>
    </xf>
    <xf numFmtId="0" fontId="29" fillId="0" borderId="0" xfId="0" applyFont="1" applyFill="1" applyAlignment="1">
      <alignment wrapText="1"/>
    </xf>
    <xf numFmtId="0" fontId="9" fillId="13" borderId="9" xfId="0" applyFont="1" applyFill="1" applyBorder="1" applyAlignment="1">
      <alignment horizontal="center" vertical="center"/>
    </xf>
    <xf numFmtId="0" fontId="18" fillId="13" borderId="10" xfId="0" applyFont="1" applyFill="1" applyBorder="1" applyAlignment="1">
      <alignment horizontal="center" vertical="center"/>
    </xf>
    <xf numFmtId="0" fontId="18" fillId="13" borderId="11" xfId="0" applyFont="1" applyFill="1" applyBorder="1" applyAlignment="1">
      <alignment horizontal="center" vertical="center"/>
    </xf>
    <xf numFmtId="0" fontId="20" fillId="0" borderId="13" xfId="0" applyFont="1" applyBorder="1" applyAlignment="1">
      <alignment vertical="center"/>
    </xf>
    <xf numFmtId="0" fontId="20" fillId="0" borderId="27" xfId="0" applyFont="1" applyBorder="1" applyAlignment="1">
      <alignment vertical="center"/>
    </xf>
    <xf numFmtId="0" fontId="21" fillId="0" borderId="0" xfId="0" applyFont="1" applyAlignment="1">
      <alignment horizontal="center" vertical="center"/>
    </xf>
    <xf numFmtId="0" fontId="21" fillId="0" borderId="9" xfId="0" applyFont="1" applyBorder="1" applyAlignment="1">
      <alignment vertical="center"/>
    </xf>
    <xf numFmtId="0" fontId="22" fillId="0" borderId="10" xfId="0" applyFont="1" applyBorder="1" applyAlignment="1">
      <alignment vertical="center"/>
    </xf>
    <xf numFmtId="0" fontId="22" fillId="0" borderId="11" xfId="0" applyFont="1" applyBorder="1" applyAlignment="1">
      <alignment vertical="center"/>
    </xf>
    <xf numFmtId="0" fontId="20" fillId="0" borderId="13" xfId="0" applyFont="1" applyBorder="1" applyAlignment="1">
      <alignment vertical="center" wrapText="1"/>
    </xf>
    <xf numFmtId="0" fontId="20" fillId="0" borderId="27" xfId="0" applyFont="1" applyBorder="1" applyAlignment="1">
      <alignment vertical="center" wrapText="1"/>
    </xf>
    <xf numFmtId="0" fontId="20" fillId="0" borderId="12" xfId="0" applyFont="1" applyBorder="1" applyAlignment="1">
      <alignment vertical="center" wrapText="1"/>
    </xf>
    <xf numFmtId="0" fontId="20" fillId="0" borderId="28" xfId="0" applyFont="1" applyBorder="1" applyAlignment="1">
      <alignment vertical="center" wrapText="1"/>
    </xf>
    <xf numFmtId="0" fontId="21" fillId="0" borderId="8" xfId="0" applyFont="1" applyBorder="1" applyAlignment="1">
      <alignment horizontal="center" vertical="center"/>
    </xf>
    <xf numFmtId="0" fontId="9" fillId="13" borderId="10" xfId="0" applyFont="1" applyFill="1" applyBorder="1" applyAlignment="1">
      <alignment horizontal="center" vertical="center" wrapText="1"/>
    </xf>
    <xf numFmtId="0" fontId="18" fillId="13" borderId="10" xfId="0" applyFont="1" applyFill="1" applyBorder="1" applyAlignment="1">
      <alignment horizontal="center" vertical="center" wrapText="1"/>
    </xf>
    <xf numFmtId="0" fontId="18" fillId="13" borderId="11" xfId="0" applyFont="1" applyFill="1"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9" fillId="13" borderId="9" xfId="0" applyFont="1" applyFill="1" applyBorder="1" applyAlignment="1">
      <alignment horizontal="center" vertical="center" wrapText="1"/>
    </xf>
    <xf numFmtId="0" fontId="0" fillId="0" borderId="16" xfId="0" applyBorder="1" applyAlignment="1">
      <alignment horizontal="center" vertical="center" wrapText="1"/>
    </xf>
    <xf numFmtId="0" fontId="21" fillId="0" borderId="0" xfId="0" applyFont="1" applyAlignment="1">
      <alignment horizontal="center" vertical="center" wrapText="1"/>
    </xf>
    <xf numFmtId="0" fontId="21" fillId="0" borderId="0" xfId="0" applyFont="1" applyBorder="1" applyAlignment="1">
      <alignment horizontal="center" vertical="center"/>
    </xf>
    <xf numFmtId="0" fontId="0" fillId="0" borderId="0" xfId="0" applyBorder="1" applyAlignment="1">
      <alignment horizontal="center" vertical="center"/>
    </xf>
    <xf numFmtId="0" fontId="21" fillId="0" borderId="22" xfId="0" applyFont="1" applyBorder="1" applyAlignment="1">
      <alignment vertical="center"/>
    </xf>
    <xf numFmtId="0" fontId="22" fillId="0" borderId="24" xfId="0" applyFont="1" applyBorder="1" applyAlignment="1">
      <alignment vertical="center"/>
    </xf>
    <xf numFmtId="0" fontId="20" fillId="0" borderId="23" xfId="0" applyFont="1" applyBorder="1" applyAlignment="1">
      <alignment vertical="center"/>
    </xf>
  </cellXfs>
  <cellStyles count="17">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Followed Hyperlink" xfId="14" builtinId="9" hidden="1"/>
    <cellStyle name="Followed Hyperlink" xfId="15" builtinId="9" hidden="1"/>
    <cellStyle name="Followed Hyperlink" xfId="13" builtinId="9" hidden="1"/>
    <cellStyle name="Followed Hyperlink" xfId="12" builtinId="9" hidden="1"/>
    <cellStyle name="Hyperlink" xfId="10" builtinId="8"/>
    <cellStyle name="Normal" xfId="0" builtinId="0"/>
    <cellStyle name="Normal 2" xfId="8" xr:uid="{00000000-0005-0000-0000-00000C000000}"/>
    <cellStyle name="Output" xfId="9" builtinId="21" customBuiltin="1"/>
    <cellStyle name="Percent" xfId="11" builtinId="5"/>
    <cellStyle name="Percent 2" xfId="16" xr:uid="{00000000-0005-0000-0000-00000F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7" Type="http://schemas.openxmlformats.org/officeDocument/2006/relationships/customXml" Target="../customXml/item7.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A.IDB/Downloads/SGO-DEM%202011%20Distribucion%20FINAL%20(3)%20Ingles-Espano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I, II, III) "/>
      <sheetName val="Resumen (I, II, III)"/>
      <sheetName val="DEM (Strategic Alignment)"/>
      <sheetName val="DEM (Evaluability)"/>
      <sheetName val="DEM (Additionality)"/>
    </sheetNames>
    <sheetDataSet>
      <sheetData sheetId="0" refreshError="1"/>
      <sheetData sheetId="1" refreshError="1"/>
      <sheetData sheetId="2" refreshError="1"/>
      <sheetData sheetId="3"/>
      <sheetData sheetId="4">
        <row r="11">
          <cell r="D11" t="str">
            <v>No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2"/>
  <sheetViews>
    <sheetView topLeftCell="A28" workbookViewId="0">
      <selection activeCell="C26" sqref="C26:D26"/>
    </sheetView>
  </sheetViews>
  <sheetFormatPr defaultColWidth="9.140625" defaultRowHeight="12.75" x14ac:dyDescent="0.2"/>
  <cols>
    <col min="1" max="1" width="63.85546875" style="29" customWidth="1"/>
    <col min="2" max="4" width="24.7109375" style="29" customWidth="1"/>
    <col min="5" max="5" width="8.42578125" style="29" customWidth="1"/>
    <col min="6" max="16384" width="9.140625" style="29"/>
  </cols>
  <sheetData>
    <row r="1" spans="1:5" ht="13.5" customHeight="1" thickBot="1" x14ac:dyDescent="0.25">
      <c r="A1" s="26"/>
      <c r="B1" s="26"/>
      <c r="C1" s="26"/>
      <c r="D1" s="100"/>
      <c r="E1" s="100"/>
    </row>
    <row r="2" spans="1:5" ht="25.5" customHeight="1" x14ac:dyDescent="0.2">
      <c r="A2" s="235" t="s">
        <v>0</v>
      </c>
      <c r="B2" s="236"/>
      <c r="C2" s="236"/>
      <c r="D2" s="237"/>
      <c r="E2" s="100"/>
    </row>
    <row r="3" spans="1:5" ht="14.25" customHeight="1" x14ac:dyDescent="0.2">
      <c r="A3" s="238" t="s">
        <v>1</v>
      </c>
      <c r="B3" s="239"/>
      <c r="C3" s="239"/>
      <c r="D3" s="240"/>
      <c r="E3" s="100"/>
    </row>
    <row r="4" spans="1:5" x14ac:dyDescent="0.2">
      <c r="A4" s="71" t="s">
        <v>2</v>
      </c>
      <c r="B4" s="227"/>
      <c r="C4" s="227"/>
      <c r="D4" s="228"/>
      <c r="E4" s="100"/>
    </row>
    <row r="5" spans="1:5" ht="17.100000000000001" customHeight="1" x14ac:dyDescent="0.2">
      <c r="A5" s="72" t="s">
        <v>3</v>
      </c>
      <c r="B5" s="231" t="s">
        <v>4</v>
      </c>
      <c r="C5" s="231"/>
      <c r="D5" s="232"/>
      <c r="E5" s="99"/>
    </row>
    <row r="6" spans="1:5" ht="15.75" customHeight="1" x14ac:dyDescent="0.2">
      <c r="A6" s="73" t="s">
        <v>5</v>
      </c>
      <c r="B6" s="229" t="s">
        <v>6</v>
      </c>
      <c r="C6" s="229"/>
      <c r="D6" s="230"/>
      <c r="E6" s="99"/>
    </row>
    <row r="7" spans="1:5" ht="15" customHeight="1" x14ac:dyDescent="0.2">
      <c r="A7" s="73" t="s">
        <v>7</v>
      </c>
      <c r="B7" s="229" t="s">
        <v>8</v>
      </c>
      <c r="C7" s="229"/>
      <c r="D7" s="230"/>
      <c r="E7" s="99"/>
    </row>
    <row r="8" spans="1:5" ht="32.25" customHeight="1" x14ac:dyDescent="0.2">
      <c r="A8" s="74" t="s">
        <v>9</v>
      </c>
      <c r="B8" s="229" t="s">
        <v>10</v>
      </c>
      <c r="C8" s="229"/>
      <c r="D8" s="230"/>
      <c r="E8" s="99"/>
    </row>
    <row r="9" spans="1:5" ht="17.100000000000001" customHeight="1" x14ac:dyDescent="0.2">
      <c r="A9" s="72" t="s">
        <v>11</v>
      </c>
      <c r="B9" s="231" t="s">
        <v>4</v>
      </c>
      <c r="C9" s="231"/>
      <c r="D9" s="232"/>
      <c r="E9" s="99"/>
    </row>
    <row r="10" spans="1:5" ht="19.5" customHeight="1" x14ac:dyDescent="0.2">
      <c r="A10" s="74" t="s">
        <v>12</v>
      </c>
      <c r="B10" s="88" t="s">
        <v>13</v>
      </c>
      <c r="C10" s="233" t="s">
        <v>14</v>
      </c>
      <c r="D10" s="234"/>
      <c r="E10" s="99"/>
    </row>
    <row r="11" spans="1:5" ht="28.5" customHeight="1" x14ac:dyDescent="0.2">
      <c r="A11" s="74" t="s">
        <v>15</v>
      </c>
      <c r="B11" s="88" t="s">
        <v>16</v>
      </c>
      <c r="C11" s="233" t="s">
        <v>17</v>
      </c>
      <c r="D11" s="234"/>
      <c r="E11" s="99"/>
    </row>
    <row r="12" spans="1:5" ht="29.25" customHeight="1" x14ac:dyDescent="0.2">
      <c r="A12" s="74" t="s">
        <v>18</v>
      </c>
      <c r="B12" s="86"/>
      <c r="C12" s="223"/>
      <c r="D12" s="224"/>
      <c r="E12" s="99"/>
    </row>
    <row r="13" spans="1:5" ht="33.75" customHeight="1" x14ac:dyDescent="0.2">
      <c r="A13" s="71" t="s">
        <v>19</v>
      </c>
      <c r="B13" s="89" t="str">
        <f>IF(B14&gt;=7,"Highly Evaluable", IF(B14&gt;=6,"Evaluable", IF(B14&gt;=5,"Partially Evaluable", IF(B14&gt;=4, "Partially Unevaluable", IF(B14&gt;=2, "Unevaluable", "Highly Unevaluable")))))</f>
        <v>Highly Evaluable</v>
      </c>
      <c r="C13" s="89" t="s">
        <v>20</v>
      </c>
      <c r="D13" s="94" t="s">
        <v>21</v>
      </c>
      <c r="E13" s="100"/>
    </row>
    <row r="14" spans="1:5" ht="15" customHeight="1" x14ac:dyDescent="0.2">
      <c r="A14" s="71"/>
      <c r="B14" s="90">
        <f>B15*0.25+B16*0.25+B17*0.25+B18*0.25</f>
        <v>9.5124999999999993</v>
      </c>
      <c r="C14" s="91"/>
      <c r="D14" s="95">
        <v>10</v>
      </c>
      <c r="E14" s="100"/>
    </row>
    <row r="15" spans="1:5" ht="15" customHeight="1" x14ac:dyDescent="0.2">
      <c r="A15" s="72" t="s">
        <v>22</v>
      </c>
      <c r="B15" s="76">
        <f>'DEM (Evaluability)'!H12</f>
        <v>8.995000000000001</v>
      </c>
      <c r="C15" s="92">
        <v>0.25</v>
      </c>
      <c r="D15" s="78">
        <v>10</v>
      </c>
      <c r="E15" s="100"/>
    </row>
    <row r="16" spans="1:5" ht="15" customHeight="1" x14ac:dyDescent="0.2">
      <c r="A16" s="72" t="s">
        <v>23</v>
      </c>
      <c r="B16" s="76">
        <f>'DEM (Evaluability)'!H55</f>
        <v>10</v>
      </c>
      <c r="C16" s="92">
        <v>0.25</v>
      </c>
      <c r="D16" s="78">
        <v>10</v>
      </c>
      <c r="E16" s="100"/>
    </row>
    <row r="17" spans="1:4" ht="15" customHeight="1" x14ac:dyDescent="0.2">
      <c r="A17" s="72" t="s">
        <v>24</v>
      </c>
      <c r="B17" s="76">
        <f>'DEM (Evaluability)'!H72</f>
        <v>9.0549999999999997</v>
      </c>
      <c r="C17" s="92">
        <v>0.25</v>
      </c>
      <c r="D17" s="78">
        <v>10</v>
      </c>
    </row>
    <row r="18" spans="1:4" ht="15" customHeight="1" x14ac:dyDescent="0.2">
      <c r="A18" s="72" t="s">
        <v>25</v>
      </c>
      <c r="B18" s="76">
        <f>'DEM (Evaluability)'!H96</f>
        <v>10</v>
      </c>
      <c r="C18" s="92">
        <v>0.25</v>
      </c>
      <c r="D18" s="78">
        <v>10</v>
      </c>
    </row>
    <row r="19" spans="1:4" ht="15" customHeight="1" x14ac:dyDescent="0.2">
      <c r="A19" s="80" t="s">
        <v>26</v>
      </c>
      <c r="B19" s="225" t="s">
        <v>27</v>
      </c>
      <c r="C19" s="225"/>
      <c r="D19" s="226"/>
    </row>
    <row r="20" spans="1:4" ht="15" customHeight="1" x14ac:dyDescent="0.2">
      <c r="A20" s="80" t="s">
        <v>28</v>
      </c>
      <c r="B20" s="225" t="s">
        <v>29</v>
      </c>
      <c r="C20" s="225"/>
      <c r="D20" s="226"/>
    </row>
    <row r="21" spans="1:4" x14ac:dyDescent="0.2">
      <c r="A21" s="71" t="s">
        <v>30</v>
      </c>
      <c r="B21" s="227"/>
      <c r="C21" s="227"/>
      <c r="D21" s="228"/>
    </row>
    <row r="22" spans="1:4" ht="54" customHeight="1" x14ac:dyDescent="0.2">
      <c r="A22" s="74" t="s">
        <v>31</v>
      </c>
      <c r="B22" s="93" t="s">
        <v>32</v>
      </c>
      <c r="C22" s="217" t="s">
        <v>33</v>
      </c>
      <c r="D22" s="218"/>
    </row>
    <row r="23" spans="1:4" ht="25.5" x14ac:dyDescent="0.2">
      <c r="A23" s="74" t="s">
        <v>34</v>
      </c>
      <c r="B23" s="93"/>
      <c r="C23" s="1"/>
      <c r="D23" s="211"/>
    </row>
    <row r="24" spans="1:4" ht="25.5" x14ac:dyDescent="0.2">
      <c r="A24" s="74" t="s">
        <v>35</v>
      </c>
      <c r="B24" s="86" t="str">
        <f>IF('DEM (Additionality)'!D29="yes", "yes","")</f>
        <v/>
      </c>
      <c r="C24" s="212"/>
      <c r="D24" s="213"/>
    </row>
    <row r="25" spans="1:4" x14ac:dyDescent="0.2">
      <c r="A25" s="96" t="s">
        <v>36</v>
      </c>
      <c r="B25" s="86"/>
      <c r="C25" s="212"/>
      <c r="D25" s="213"/>
    </row>
    <row r="26" spans="1:4" ht="109.5" customHeight="1" x14ac:dyDescent="0.2">
      <c r="A26" s="96" t="s">
        <v>37</v>
      </c>
      <c r="B26" s="86" t="s">
        <v>32</v>
      </c>
      <c r="C26" s="217" t="s">
        <v>38</v>
      </c>
      <c r="D26" s="218"/>
    </row>
    <row r="27" spans="1:4" ht="24" customHeight="1" x14ac:dyDescent="0.2">
      <c r="A27" s="96" t="s">
        <v>39</v>
      </c>
      <c r="B27" s="86"/>
      <c r="C27" s="212"/>
      <c r="D27" s="213"/>
    </row>
    <row r="28" spans="1:4" ht="38.25" x14ac:dyDescent="0.2">
      <c r="A28" s="74" t="s">
        <v>40</v>
      </c>
      <c r="B28" s="86" t="s">
        <v>32</v>
      </c>
      <c r="C28" s="219" t="s">
        <v>41</v>
      </c>
      <c r="D28" s="220"/>
    </row>
    <row r="29" spans="1:4" ht="113.25" customHeight="1" thickBot="1" x14ac:dyDescent="0.25">
      <c r="A29" s="83" t="s">
        <v>42</v>
      </c>
      <c r="B29" s="97" t="s">
        <v>32</v>
      </c>
      <c r="C29" s="221" t="s">
        <v>43</v>
      </c>
      <c r="D29" s="222"/>
    </row>
    <row r="30" spans="1:4" x14ac:dyDescent="0.2">
      <c r="A30" s="8"/>
      <c r="B30" s="62"/>
      <c r="C30" s="62"/>
      <c r="D30" s="99"/>
    </row>
    <row r="31" spans="1:4" ht="133.5" customHeight="1" x14ac:dyDescent="0.2">
      <c r="A31" s="214" t="s">
        <v>44</v>
      </c>
      <c r="B31" s="215"/>
      <c r="C31" s="215"/>
      <c r="D31" s="215"/>
    </row>
    <row r="32" spans="1:4" x14ac:dyDescent="0.2">
      <c r="A32" s="216"/>
      <c r="B32" s="216"/>
      <c r="C32" s="216"/>
      <c r="D32" s="216"/>
    </row>
  </sheetData>
  <mergeCells count="24">
    <mergeCell ref="A2:D2"/>
    <mergeCell ref="A3:D3"/>
    <mergeCell ref="B4:D4"/>
    <mergeCell ref="B5:D5"/>
    <mergeCell ref="B6:D6"/>
    <mergeCell ref="B7:D7"/>
    <mergeCell ref="B8:D8"/>
    <mergeCell ref="B9:D9"/>
    <mergeCell ref="C10:D10"/>
    <mergeCell ref="C11:D11"/>
    <mergeCell ref="C12:D12"/>
    <mergeCell ref="B19:D19"/>
    <mergeCell ref="B20:D20"/>
    <mergeCell ref="B21:D21"/>
    <mergeCell ref="C22:D22"/>
    <mergeCell ref="C23:D23"/>
    <mergeCell ref="C24:D24"/>
    <mergeCell ref="A31:D31"/>
    <mergeCell ref="A32:D32"/>
    <mergeCell ref="C25:D25"/>
    <mergeCell ref="C26:D26"/>
    <mergeCell ref="C27:D27"/>
    <mergeCell ref="C28:D28"/>
    <mergeCell ref="C29:D29"/>
  </mergeCells>
  <printOptions horizontalCentered="1"/>
  <pageMargins left="0.7" right="0.7" top="0.75" bottom="0.75" header="0.3" footer="0.3"/>
  <pageSetup scale="66" orientation="portrait" r:id="rId1"/>
  <headerFooter>
    <oddHeader>&amp;RAnnex I - ME-L1114
Page 1 of 1</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2"/>
  <sheetViews>
    <sheetView workbookViewId="0">
      <selection activeCell="B13" sqref="B13"/>
    </sheetView>
  </sheetViews>
  <sheetFormatPr defaultColWidth="9.140625" defaultRowHeight="12.75" x14ac:dyDescent="0.2"/>
  <cols>
    <col min="1" max="1" width="71.7109375" style="70" customWidth="1"/>
    <col min="2" max="4" width="24.7109375" style="70" customWidth="1"/>
    <col min="5" max="5" width="8.42578125" style="70" customWidth="1"/>
    <col min="6" max="16384" width="9.140625" style="70"/>
  </cols>
  <sheetData>
    <row r="1" spans="1:6" ht="13.5" customHeight="1" thickBot="1" x14ac:dyDescent="0.25">
      <c r="A1" s="26"/>
      <c r="B1" s="26"/>
      <c r="C1" s="26"/>
      <c r="D1" s="100"/>
      <c r="E1" s="100"/>
      <c r="F1" s="100"/>
    </row>
    <row r="2" spans="1:6" ht="25.5" customHeight="1" x14ac:dyDescent="0.2">
      <c r="A2" s="235" t="s">
        <v>45</v>
      </c>
      <c r="B2" s="236"/>
      <c r="C2" s="236"/>
      <c r="D2" s="237"/>
      <c r="E2" s="100"/>
      <c r="F2" s="100"/>
    </row>
    <row r="3" spans="1:6" ht="14.25" customHeight="1" x14ac:dyDescent="0.2">
      <c r="A3" s="238" t="s">
        <v>46</v>
      </c>
      <c r="B3" s="239"/>
      <c r="C3" s="239"/>
      <c r="D3" s="240"/>
      <c r="E3" s="100"/>
      <c r="F3" s="100"/>
    </row>
    <row r="4" spans="1:6" x14ac:dyDescent="0.2">
      <c r="A4" s="71" t="s">
        <v>47</v>
      </c>
      <c r="B4" s="227"/>
      <c r="C4" s="227"/>
      <c r="D4" s="228"/>
      <c r="E4" s="100"/>
      <c r="F4" s="100"/>
    </row>
    <row r="5" spans="1:6" ht="17.100000000000001" customHeight="1" x14ac:dyDescent="0.2">
      <c r="A5" s="72" t="s">
        <v>48</v>
      </c>
      <c r="B5" s="231" t="s">
        <v>49</v>
      </c>
      <c r="C5" s="231"/>
      <c r="D5" s="232"/>
      <c r="E5" s="99"/>
      <c r="F5" s="100"/>
    </row>
    <row r="6" spans="1:6" ht="16.5" customHeight="1" x14ac:dyDescent="0.2">
      <c r="A6" s="73" t="s">
        <v>50</v>
      </c>
      <c r="B6" s="241" t="s">
        <v>51</v>
      </c>
      <c r="C6" s="241"/>
      <c r="D6" s="242"/>
      <c r="E6" s="99"/>
      <c r="F6" s="100"/>
    </row>
    <row r="7" spans="1:6" ht="18" customHeight="1" x14ac:dyDescent="0.2">
      <c r="A7" s="73" t="s">
        <v>52</v>
      </c>
      <c r="B7" s="241" t="s">
        <v>53</v>
      </c>
      <c r="C7" s="241"/>
      <c r="D7" s="242"/>
      <c r="E7" s="99"/>
      <c r="F7" s="100"/>
    </row>
    <row r="8" spans="1:6" ht="29.25" customHeight="1" x14ac:dyDescent="0.2">
      <c r="A8" s="74" t="s">
        <v>54</v>
      </c>
      <c r="B8" s="241" t="s">
        <v>55</v>
      </c>
      <c r="C8" s="241"/>
      <c r="D8" s="242"/>
      <c r="E8" s="99"/>
      <c r="F8" s="100"/>
    </row>
    <row r="9" spans="1:6" ht="17.100000000000001" customHeight="1" x14ac:dyDescent="0.2">
      <c r="A9" s="72" t="s">
        <v>56</v>
      </c>
      <c r="B9" s="231" t="s">
        <v>49</v>
      </c>
      <c r="C9" s="231"/>
      <c r="D9" s="232"/>
      <c r="E9" s="99"/>
      <c r="F9" s="100"/>
    </row>
    <row r="10" spans="1:6" ht="18.75" customHeight="1" x14ac:dyDescent="0.2">
      <c r="A10" s="74" t="s">
        <v>57</v>
      </c>
      <c r="B10" s="88" t="s">
        <v>13</v>
      </c>
      <c r="C10" s="233" t="s">
        <v>58</v>
      </c>
      <c r="D10" s="234"/>
      <c r="E10" s="99"/>
      <c r="F10" s="100"/>
    </row>
    <row r="11" spans="1:6" ht="30.75" customHeight="1" x14ac:dyDescent="0.2">
      <c r="A11" s="74" t="s">
        <v>59</v>
      </c>
      <c r="B11" s="88" t="s">
        <v>60</v>
      </c>
      <c r="C11" s="233" t="s">
        <v>61</v>
      </c>
      <c r="D11" s="234"/>
      <c r="E11" s="99"/>
      <c r="F11" s="100"/>
    </row>
    <row r="12" spans="1:6" ht="29.25" customHeight="1" x14ac:dyDescent="0.2">
      <c r="A12" s="74" t="s">
        <v>62</v>
      </c>
      <c r="B12" s="86"/>
      <c r="C12" s="233"/>
      <c r="D12" s="234"/>
      <c r="E12" s="99"/>
      <c r="F12" s="100"/>
    </row>
    <row r="13" spans="1:6" ht="33.75" customHeight="1" x14ac:dyDescent="0.2">
      <c r="A13" s="71" t="s">
        <v>63</v>
      </c>
      <c r="B13" s="89" t="str">
        <f>IF(B14&gt;=7,"Altamente Evaluable", IF(B14&gt;=6,"Evaluable", IF(B14&gt;=5,"Parcialmente Evaluable", IF(B14&gt;=4, "Parcialmente No Evaluable", IF(B14&gt;=2, "No Evaluable", "Altamente No Evaluable")))))</f>
        <v>Altamente Evaluable</v>
      </c>
      <c r="C13" s="89" t="s">
        <v>64</v>
      </c>
      <c r="D13" s="94" t="s">
        <v>65</v>
      </c>
      <c r="E13" s="100"/>
      <c r="F13" s="100"/>
    </row>
    <row r="14" spans="1:6" ht="15" customHeight="1" x14ac:dyDescent="0.2">
      <c r="A14" s="71"/>
      <c r="B14" s="90">
        <f>B15*0.25+B16*0.25+B17*0.25+B18*0.25</f>
        <v>9.5124999999999993</v>
      </c>
      <c r="C14" s="91"/>
      <c r="D14" s="95">
        <v>10</v>
      </c>
      <c r="E14" s="100"/>
      <c r="F14" s="100"/>
    </row>
    <row r="15" spans="1:6" ht="15" customHeight="1" x14ac:dyDescent="0.2">
      <c r="A15" s="72" t="s">
        <v>66</v>
      </c>
      <c r="B15" s="76">
        <f>'DEM (Evaluability)'!H12</f>
        <v>8.995000000000001</v>
      </c>
      <c r="C15" s="77">
        <v>0.25</v>
      </c>
      <c r="D15" s="78">
        <v>10</v>
      </c>
      <c r="E15" s="100"/>
      <c r="F15" s="79"/>
    </row>
    <row r="16" spans="1:6" ht="15" customHeight="1" x14ac:dyDescent="0.2">
      <c r="A16" s="72" t="s">
        <v>67</v>
      </c>
      <c r="B16" s="76">
        <f>'DEM (Evaluability)'!H55</f>
        <v>10</v>
      </c>
      <c r="C16" s="77">
        <v>0.25</v>
      </c>
      <c r="D16" s="78">
        <v>10</v>
      </c>
      <c r="E16" s="100"/>
      <c r="F16" s="100"/>
    </row>
    <row r="17" spans="1:4" ht="15" customHeight="1" x14ac:dyDescent="0.2">
      <c r="A17" s="72" t="s">
        <v>68</v>
      </c>
      <c r="B17" s="76">
        <f>'DEM (Evaluability)'!H72</f>
        <v>9.0549999999999997</v>
      </c>
      <c r="C17" s="77">
        <v>0.25</v>
      </c>
      <c r="D17" s="78">
        <v>10</v>
      </c>
    </row>
    <row r="18" spans="1:4" ht="15" customHeight="1" x14ac:dyDescent="0.2">
      <c r="A18" s="72" t="s">
        <v>69</v>
      </c>
      <c r="B18" s="76">
        <f>'DEM (Evaluability)'!H96</f>
        <v>10</v>
      </c>
      <c r="C18" s="77">
        <v>0.25</v>
      </c>
      <c r="D18" s="78">
        <v>10</v>
      </c>
    </row>
    <row r="19" spans="1:4" ht="15" customHeight="1" x14ac:dyDescent="0.2">
      <c r="A19" s="80" t="s">
        <v>70</v>
      </c>
      <c r="B19" s="225" t="s">
        <v>71</v>
      </c>
      <c r="C19" s="225"/>
      <c r="D19" s="226"/>
    </row>
    <row r="20" spans="1:4" ht="15" customHeight="1" x14ac:dyDescent="0.2">
      <c r="A20" s="80" t="s">
        <v>72</v>
      </c>
      <c r="B20" s="225" t="s">
        <v>29</v>
      </c>
      <c r="C20" s="225"/>
      <c r="D20" s="226"/>
    </row>
    <row r="21" spans="1:4" x14ac:dyDescent="0.2">
      <c r="A21" s="81" t="s">
        <v>73</v>
      </c>
      <c r="B21" s="243"/>
      <c r="C21" s="243"/>
      <c r="D21" s="244"/>
    </row>
    <row r="22" spans="1:4" ht="42.75" customHeight="1" x14ac:dyDescent="0.2">
      <c r="A22" s="74" t="s">
        <v>74</v>
      </c>
      <c r="B22" s="93" t="s">
        <v>75</v>
      </c>
      <c r="C22" s="217" t="s">
        <v>76</v>
      </c>
      <c r="D22" s="218"/>
    </row>
    <row r="23" spans="1:4" ht="25.5" x14ac:dyDescent="0.2">
      <c r="A23" s="98" t="s">
        <v>77</v>
      </c>
      <c r="B23" s="82" t="str">
        <f>IF('[1]DEM (Additionality)'!D25="yes", "Si","")</f>
        <v/>
      </c>
      <c r="C23" s="212"/>
      <c r="D23" s="213"/>
    </row>
    <row r="24" spans="1:4" ht="25.5" x14ac:dyDescent="0.2">
      <c r="A24" s="74" t="s">
        <v>78</v>
      </c>
      <c r="B24" s="75" t="str">
        <f>IF('[1]DEM (Additionality)'!D26="yes", "Si","")</f>
        <v/>
      </c>
      <c r="C24" s="212"/>
      <c r="D24" s="213"/>
    </row>
    <row r="25" spans="1:4" x14ac:dyDescent="0.2">
      <c r="A25" s="87" t="s">
        <v>79</v>
      </c>
      <c r="B25" s="75" t="str">
        <f>IF('[1]DEM (Additionality)'!D27="yes", "Si","")</f>
        <v/>
      </c>
      <c r="C25" s="212"/>
      <c r="D25" s="213"/>
    </row>
    <row r="26" spans="1:4" ht="113.25" customHeight="1" x14ac:dyDescent="0.2">
      <c r="A26" s="87" t="s">
        <v>80</v>
      </c>
      <c r="B26" s="86" t="s">
        <v>75</v>
      </c>
      <c r="C26" s="245" t="s">
        <v>81</v>
      </c>
      <c r="D26" s="246"/>
    </row>
    <row r="27" spans="1:4" ht="24" customHeight="1" x14ac:dyDescent="0.2">
      <c r="A27" s="87" t="s">
        <v>82</v>
      </c>
      <c r="B27" s="75"/>
      <c r="C27" s="212"/>
      <c r="D27" s="213"/>
    </row>
    <row r="28" spans="1:4" ht="38.25" x14ac:dyDescent="0.2">
      <c r="A28" s="74" t="s">
        <v>83</v>
      </c>
      <c r="B28" s="86" t="s">
        <v>75</v>
      </c>
      <c r="C28" s="219" t="s">
        <v>41</v>
      </c>
      <c r="D28" s="220"/>
    </row>
    <row r="29" spans="1:4" ht="124.5" customHeight="1" thickBot="1" x14ac:dyDescent="0.25">
      <c r="A29" s="83" t="s">
        <v>84</v>
      </c>
      <c r="B29" s="97" t="s">
        <v>75</v>
      </c>
      <c r="C29" s="221" t="s">
        <v>85</v>
      </c>
      <c r="D29" s="222"/>
    </row>
    <row r="30" spans="1:4" x14ac:dyDescent="0.2">
      <c r="A30" s="8"/>
      <c r="B30" s="62"/>
      <c r="C30" s="62"/>
      <c r="D30" s="99"/>
    </row>
    <row r="31" spans="1:4" ht="151.5" customHeight="1" x14ac:dyDescent="0.2">
      <c r="A31" s="247" t="s">
        <v>86</v>
      </c>
      <c r="B31" s="248"/>
      <c r="C31" s="248"/>
      <c r="D31" s="248"/>
    </row>
    <row r="32" spans="1:4" x14ac:dyDescent="0.2">
      <c r="A32" s="216"/>
      <c r="B32" s="216"/>
      <c r="C32" s="216"/>
      <c r="D32" s="216"/>
    </row>
  </sheetData>
  <mergeCells count="24">
    <mergeCell ref="A32:D32"/>
    <mergeCell ref="B20:D20"/>
    <mergeCell ref="B21:D21"/>
    <mergeCell ref="C22:D22"/>
    <mergeCell ref="C23:D23"/>
    <mergeCell ref="C24:D24"/>
    <mergeCell ref="C25:D25"/>
    <mergeCell ref="C26:D26"/>
    <mergeCell ref="C27:D27"/>
    <mergeCell ref="C28:D28"/>
    <mergeCell ref="C29:D29"/>
    <mergeCell ref="A31:D31"/>
    <mergeCell ref="B19:D19"/>
    <mergeCell ref="A2:D2"/>
    <mergeCell ref="A3:D3"/>
    <mergeCell ref="B4:D4"/>
    <mergeCell ref="B5:D5"/>
    <mergeCell ref="B6:D6"/>
    <mergeCell ref="B7:D7"/>
    <mergeCell ref="B8:D8"/>
    <mergeCell ref="B9:D9"/>
    <mergeCell ref="C10:D10"/>
    <mergeCell ref="C11:D11"/>
    <mergeCell ref="C12:D12"/>
  </mergeCells>
  <printOptions horizontalCentered="1"/>
  <pageMargins left="0.7" right="0.7" top="0.75" bottom="0.75" header="0.3" footer="0.3"/>
  <pageSetup scale="63" orientation="portrait" verticalDpi="0" r:id="rId1"/>
  <headerFooter>
    <oddHeader>&amp;RAnexo I - ME-L1114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H156"/>
  <sheetViews>
    <sheetView tabSelected="1" topLeftCell="A42" zoomScale="75" zoomScaleNormal="75" zoomScalePageLayoutView="75" workbookViewId="0">
      <selection activeCell="C53" sqref="C53"/>
    </sheetView>
  </sheetViews>
  <sheetFormatPr defaultColWidth="9.140625" defaultRowHeight="12.75" outlineLevelRow="1" x14ac:dyDescent="0.2"/>
  <cols>
    <col min="1" max="1" width="0.28515625" style="2" customWidth="1"/>
    <col min="2" max="2" width="82.85546875" style="5" customWidth="1"/>
    <col min="3" max="3" width="45.28515625" style="2" customWidth="1"/>
    <col min="4" max="4" width="25.28515625" style="27" customWidth="1"/>
    <col min="5" max="5" width="13.28515625" style="3" hidden="1" customWidth="1"/>
    <col min="6" max="6" width="0" style="13" hidden="1" customWidth="1"/>
    <col min="7" max="7" width="14.85546875" style="13" customWidth="1"/>
    <col min="8" max="8" width="9.140625" style="6"/>
    <col min="9" max="16384" width="9.140625" style="2"/>
  </cols>
  <sheetData>
    <row r="2" spans="1:7" ht="18" x14ac:dyDescent="0.2">
      <c r="B2" s="254" t="s">
        <v>87</v>
      </c>
      <c r="C2" s="254"/>
      <c r="D2" s="254"/>
      <c r="E2" s="254"/>
      <c r="F2" s="254"/>
      <c r="G2" s="254"/>
    </row>
    <row r="3" spans="1:7" ht="13.5" customHeight="1" thickBot="1" x14ac:dyDescent="0.25">
      <c r="B3" s="262" t="s">
        <v>88</v>
      </c>
      <c r="C3" s="262"/>
      <c r="D3" s="262"/>
      <c r="E3" s="262"/>
      <c r="F3" s="262"/>
      <c r="G3" s="262"/>
    </row>
    <row r="4" spans="1:7" ht="18" x14ac:dyDescent="0.2">
      <c r="A4" s="255" t="s">
        <v>89</v>
      </c>
      <c r="B4" s="256"/>
      <c r="C4" s="256"/>
      <c r="D4" s="256"/>
      <c r="E4" s="256"/>
      <c r="F4" s="256"/>
      <c r="G4" s="257"/>
    </row>
    <row r="5" spans="1:7" ht="23.25" customHeight="1" x14ac:dyDescent="0.2">
      <c r="A5" s="30"/>
      <c r="B5" s="252" t="s">
        <v>90</v>
      </c>
      <c r="C5" s="252"/>
      <c r="D5" s="252"/>
      <c r="E5" s="252"/>
      <c r="F5" s="252"/>
      <c r="G5" s="253"/>
    </row>
    <row r="6" spans="1:7" ht="30.75" customHeight="1" x14ac:dyDescent="0.2">
      <c r="A6" s="7">
        <v>1</v>
      </c>
      <c r="B6" s="258" t="s">
        <v>91</v>
      </c>
      <c r="C6" s="258"/>
      <c r="D6" s="258"/>
      <c r="E6" s="258"/>
      <c r="F6" s="258"/>
      <c r="G6" s="259"/>
    </row>
    <row r="7" spans="1:7" ht="33" customHeight="1" thickBot="1" x14ac:dyDescent="0.25">
      <c r="A7" s="65">
        <v>2</v>
      </c>
      <c r="B7" s="260" t="s">
        <v>92</v>
      </c>
      <c r="C7" s="260"/>
      <c r="D7" s="260"/>
      <c r="E7" s="260"/>
      <c r="F7" s="260"/>
      <c r="G7" s="261"/>
    </row>
    <row r="8" spans="1:7" ht="27" customHeight="1" thickBot="1" x14ac:dyDescent="0.25">
      <c r="C8" s="5"/>
      <c r="D8" s="25"/>
      <c r="E8" s="9"/>
      <c r="F8" s="15"/>
      <c r="G8" s="15"/>
    </row>
    <row r="9" spans="1:7" ht="15.75" customHeight="1" thickBot="1" x14ac:dyDescent="0.25">
      <c r="B9" s="104" t="s">
        <v>93</v>
      </c>
      <c r="C9" s="105" t="s">
        <v>94</v>
      </c>
      <c r="D9" s="105" t="s">
        <v>95</v>
      </c>
      <c r="E9" s="249" t="s">
        <v>96</v>
      </c>
      <c r="F9" s="250"/>
      <c r="G9" s="251"/>
    </row>
    <row r="10" spans="1:7" s="6" customFormat="1" ht="15.75" customHeight="1" x14ac:dyDescent="0.2">
      <c r="B10" s="18" t="s">
        <v>97</v>
      </c>
      <c r="C10" s="19"/>
      <c r="D10" s="20"/>
      <c r="E10" s="21"/>
      <c r="F10" s="22"/>
      <c r="G10" s="106"/>
    </row>
    <row r="11" spans="1:7" s="6" customFormat="1" ht="15.75" customHeight="1" x14ac:dyDescent="0.2">
      <c r="B11" s="107" t="s">
        <v>98</v>
      </c>
      <c r="C11" s="108"/>
      <c r="D11" s="109"/>
      <c r="E11" s="110">
        <v>1</v>
      </c>
      <c r="F11" s="111">
        <v>100</v>
      </c>
      <c r="G11" s="112">
        <f>MAX(G12:G45)</f>
        <v>10</v>
      </c>
    </row>
    <row r="12" spans="1:7" s="6" customFormat="1" ht="15.75" customHeight="1" x14ac:dyDescent="0.2">
      <c r="B12" s="113" t="s">
        <v>99</v>
      </c>
      <c r="C12" s="114"/>
      <c r="D12" s="115"/>
      <c r="E12" s="115"/>
      <c r="F12" s="116"/>
      <c r="G12" s="117"/>
    </row>
    <row r="13" spans="1:7" s="6" customFormat="1" ht="15.75" customHeight="1" outlineLevel="1" x14ac:dyDescent="0.2">
      <c r="B13" s="118" t="s">
        <v>100</v>
      </c>
      <c r="C13" s="119"/>
      <c r="D13" s="119"/>
      <c r="E13" s="119"/>
      <c r="F13" s="120"/>
      <c r="G13" s="121">
        <f>IF(D13="yes",10,0)</f>
        <v>0</v>
      </c>
    </row>
    <row r="14" spans="1:7" s="6" customFormat="1" ht="15.75" customHeight="1" outlineLevel="1" x14ac:dyDescent="0.2">
      <c r="B14" s="122" t="s">
        <v>101</v>
      </c>
      <c r="C14" s="119"/>
      <c r="D14" s="119"/>
      <c r="E14" s="119"/>
      <c r="F14" s="120"/>
      <c r="G14" s="121">
        <f t="shared" ref="G14:G45" si="0">IF(D14="yes",10,0)</f>
        <v>0</v>
      </c>
    </row>
    <row r="15" spans="1:7" s="6" customFormat="1" ht="15.75" customHeight="1" outlineLevel="1" x14ac:dyDescent="0.2">
      <c r="B15" s="118" t="s">
        <v>102</v>
      </c>
      <c r="C15" s="119"/>
      <c r="D15" s="119"/>
      <c r="E15" s="119"/>
      <c r="F15" s="120"/>
      <c r="G15" s="121">
        <f t="shared" si="0"/>
        <v>0</v>
      </c>
    </row>
    <row r="16" spans="1:7" s="6" customFormat="1" ht="15.75" customHeight="1" outlineLevel="1" x14ac:dyDescent="0.2">
      <c r="B16" s="118" t="s">
        <v>103</v>
      </c>
      <c r="C16" s="119"/>
      <c r="D16" s="119"/>
      <c r="E16" s="119"/>
      <c r="F16" s="120"/>
      <c r="G16" s="121">
        <f t="shared" si="0"/>
        <v>0</v>
      </c>
    </row>
    <row r="17" spans="2:7" s="6" customFormat="1" ht="15.75" customHeight="1" outlineLevel="1" x14ac:dyDescent="0.2">
      <c r="B17" s="122" t="s">
        <v>104</v>
      </c>
      <c r="C17" s="119"/>
      <c r="D17" s="119"/>
      <c r="E17" s="119"/>
      <c r="F17" s="120"/>
      <c r="G17" s="121">
        <f t="shared" si="0"/>
        <v>0</v>
      </c>
    </row>
    <row r="18" spans="2:7" s="6" customFormat="1" ht="15.75" customHeight="1" outlineLevel="1" x14ac:dyDescent="0.2">
      <c r="B18" s="122" t="s">
        <v>105</v>
      </c>
      <c r="C18" s="119"/>
      <c r="D18" s="119"/>
      <c r="E18" s="119"/>
      <c r="F18" s="120"/>
      <c r="G18" s="121">
        <f t="shared" si="0"/>
        <v>0</v>
      </c>
    </row>
    <row r="19" spans="2:7" s="6" customFormat="1" ht="15.75" customHeight="1" outlineLevel="1" x14ac:dyDescent="0.2">
      <c r="B19" s="122" t="s">
        <v>106</v>
      </c>
      <c r="C19" s="119"/>
      <c r="D19" s="119"/>
      <c r="E19" s="119"/>
      <c r="F19" s="120"/>
      <c r="G19" s="121">
        <f t="shared" si="0"/>
        <v>0</v>
      </c>
    </row>
    <row r="20" spans="2:7" s="6" customFormat="1" ht="15.75" customHeight="1" outlineLevel="1" x14ac:dyDescent="0.2">
      <c r="B20" s="122" t="s">
        <v>107</v>
      </c>
      <c r="C20" s="119"/>
      <c r="D20" s="119"/>
      <c r="E20" s="119"/>
      <c r="F20" s="120"/>
      <c r="G20" s="121">
        <f t="shared" si="0"/>
        <v>0</v>
      </c>
    </row>
    <row r="21" spans="2:7" s="6" customFormat="1" ht="15.75" customHeight="1" outlineLevel="1" x14ac:dyDescent="0.2">
      <c r="B21" s="122" t="s">
        <v>108</v>
      </c>
      <c r="C21" s="119"/>
      <c r="D21" s="119"/>
      <c r="E21" s="119"/>
      <c r="F21" s="120"/>
      <c r="G21" s="121">
        <f t="shared" si="0"/>
        <v>0</v>
      </c>
    </row>
    <row r="22" spans="2:7" s="6" customFormat="1" ht="15.75" customHeight="1" outlineLevel="1" x14ac:dyDescent="0.2">
      <c r="B22" s="122" t="s">
        <v>109</v>
      </c>
      <c r="C22" s="119"/>
      <c r="D22" s="119"/>
      <c r="E22" s="119"/>
      <c r="F22" s="120"/>
      <c r="G22" s="121">
        <f t="shared" si="0"/>
        <v>0</v>
      </c>
    </row>
    <row r="23" spans="2:7" s="6" customFormat="1" ht="15.75" customHeight="1" outlineLevel="1" x14ac:dyDescent="0.2">
      <c r="B23" s="122" t="s">
        <v>110</v>
      </c>
      <c r="C23" s="119"/>
      <c r="D23" s="119"/>
      <c r="E23" s="119"/>
      <c r="F23" s="120"/>
      <c r="G23" s="121">
        <f t="shared" si="0"/>
        <v>0</v>
      </c>
    </row>
    <row r="24" spans="2:7" s="6" customFormat="1" ht="15.75" customHeight="1" outlineLevel="1" x14ac:dyDescent="0.2">
      <c r="B24" s="122" t="s">
        <v>111</v>
      </c>
      <c r="C24" s="119"/>
      <c r="D24" s="119"/>
      <c r="E24" s="119"/>
      <c r="F24" s="120"/>
      <c r="G24" s="121">
        <f t="shared" si="0"/>
        <v>0</v>
      </c>
    </row>
    <row r="25" spans="2:7" s="6" customFormat="1" ht="15.75" customHeight="1" outlineLevel="1" x14ac:dyDescent="0.2">
      <c r="B25" s="122" t="s">
        <v>112</v>
      </c>
      <c r="C25" s="119"/>
      <c r="D25" s="119"/>
      <c r="E25" s="119"/>
      <c r="F25" s="120"/>
      <c r="G25" s="121">
        <f t="shared" si="0"/>
        <v>0</v>
      </c>
    </row>
    <row r="26" spans="2:7" s="6" customFormat="1" ht="15.75" customHeight="1" outlineLevel="1" x14ac:dyDescent="0.2">
      <c r="B26" s="122" t="s">
        <v>113</v>
      </c>
      <c r="C26" s="119"/>
      <c r="D26" s="119"/>
      <c r="E26" s="119"/>
      <c r="F26" s="120"/>
      <c r="G26" s="121">
        <f t="shared" si="0"/>
        <v>0</v>
      </c>
    </row>
    <row r="27" spans="2:7" s="6" customFormat="1" ht="15.75" customHeight="1" outlineLevel="1" x14ac:dyDescent="0.2">
      <c r="B27" s="122" t="s">
        <v>114</v>
      </c>
      <c r="C27" s="119"/>
      <c r="D27" s="119"/>
      <c r="E27" s="119"/>
      <c r="F27" s="120"/>
      <c r="G27" s="121">
        <f t="shared" si="0"/>
        <v>0</v>
      </c>
    </row>
    <row r="28" spans="2:7" s="6" customFormat="1" ht="15.75" customHeight="1" outlineLevel="1" x14ac:dyDescent="0.2">
      <c r="B28" s="122" t="s">
        <v>115</v>
      </c>
      <c r="C28" s="119"/>
      <c r="D28" s="119"/>
      <c r="E28" s="119"/>
      <c r="F28" s="120"/>
      <c r="G28" s="121">
        <f t="shared" si="0"/>
        <v>0</v>
      </c>
    </row>
    <row r="29" spans="2:7" s="6" customFormat="1" ht="15.75" customHeight="1" outlineLevel="1" x14ac:dyDescent="0.2">
      <c r="B29" s="122" t="s">
        <v>116</v>
      </c>
      <c r="C29" s="119"/>
      <c r="D29" s="119"/>
      <c r="E29" s="119"/>
      <c r="F29" s="120"/>
      <c r="G29" s="121">
        <f t="shared" si="0"/>
        <v>0</v>
      </c>
    </row>
    <row r="30" spans="2:7" s="6" customFormat="1" ht="15.75" customHeight="1" outlineLevel="1" x14ac:dyDescent="0.2">
      <c r="B30" s="122" t="s">
        <v>117</v>
      </c>
      <c r="C30" s="119"/>
      <c r="D30" s="119"/>
      <c r="E30" s="119"/>
      <c r="F30" s="120"/>
      <c r="G30" s="121">
        <f t="shared" si="0"/>
        <v>0</v>
      </c>
    </row>
    <row r="31" spans="2:7" s="6" customFormat="1" ht="15.75" customHeight="1" outlineLevel="1" x14ac:dyDescent="0.2">
      <c r="B31" s="122" t="s">
        <v>118</v>
      </c>
      <c r="C31" s="119"/>
      <c r="D31" s="119"/>
      <c r="E31" s="119"/>
      <c r="F31" s="120"/>
      <c r="G31" s="121">
        <f t="shared" si="0"/>
        <v>0</v>
      </c>
    </row>
    <row r="32" spans="2:7" s="6" customFormat="1" ht="15.75" customHeight="1" x14ac:dyDescent="0.2">
      <c r="B32" s="113" t="s">
        <v>119</v>
      </c>
      <c r="C32" s="114"/>
      <c r="D32" s="115"/>
      <c r="E32" s="115"/>
      <c r="F32" s="116"/>
      <c r="G32" s="117"/>
    </row>
    <row r="33" spans="2:7" s="6" customFormat="1" ht="196.5" customHeight="1" outlineLevel="1" x14ac:dyDescent="0.2">
      <c r="B33" s="123" t="s">
        <v>120</v>
      </c>
      <c r="C33" s="124" t="s">
        <v>121</v>
      </c>
      <c r="D33" s="119" t="s">
        <v>122</v>
      </c>
      <c r="E33" s="119"/>
      <c r="F33" s="120"/>
      <c r="G33" s="121">
        <f t="shared" si="0"/>
        <v>10</v>
      </c>
    </row>
    <row r="34" spans="2:7" s="6" customFormat="1" ht="75.75" customHeight="1" outlineLevel="1" x14ac:dyDescent="0.2">
      <c r="B34" s="123" t="s">
        <v>123</v>
      </c>
      <c r="C34" s="124" t="s">
        <v>124</v>
      </c>
      <c r="D34" s="119"/>
      <c r="E34" s="119"/>
      <c r="F34" s="120"/>
      <c r="G34" s="121">
        <f t="shared" si="0"/>
        <v>0</v>
      </c>
    </row>
    <row r="35" spans="2:7" s="6" customFormat="1" ht="127.5" customHeight="1" outlineLevel="1" x14ac:dyDescent="0.2">
      <c r="B35" s="123" t="s">
        <v>125</v>
      </c>
      <c r="C35" s="124" t="s">
        <v>126</v>
      </c>
      <c r="D35" s="119" t="s">
        <v>122</v>
      </c>
      <c r="E35" s="119"/>
      <c r="F35" s="120"/>
      <c r="G35" s="121">
        <f t="shared" si="0"/>
        <v>10</v>
      </c>
    </row>
    <row r="36" spans="2:7" s="6" customFormat="1" ht="15.75" customHeight="1" x14ac:dyDescent="0.2">
      <c r="B36" s="113" t="s">
        <v>127</v>
      </c>
      <c r="C36" s="114"/>
      <c r="D36" s="115"/>
      <c r="E36" s="115"/>
      <c r="F36" s="116"/>
      <c r="G36" s="117"/>
    </row>
    <row r="37" spans="2:7" s="6" customFormat="1" ht="15.75" customHeight="1" outlineLevel="1" x14ac:dyDescent="0.2">
      <c r="B37" s="123" t="s">
        <v>128</v>
      </c>
      <c r="C37" s="119"/>
      <c r="D37" s="119"/>
      <c r="E37" s="119"/>
      <c r="F37" s="120"/>
      <c r="G37" s="121">
        <f t="shared" si="0"/>
        <v>0</v>
      </c>
    </row>
    <row r="38" spans="2:7" s="6" customFormat="1" ht="15.75" customHeight="1" outlineLevel="1" x14ac:dyDescent="0.2">
      <c r="B38" s="123" t="s">
        <v>129</v>
      </c>
      <c r="C38" s="119"/>
      <c r="D38" s="119"/>
      <c r="E38" s="119"/>
      <c r="F38" s="120"/>
      <c r="G38" s="121">
        <f t="shared" si="0"/>
        <v>0</v>
      </c>
    </row>
    <row r="39" spans="2:7" s="6" customFormat="1" ht="15.75" customHeight="1" outlineLevel="1" x14ac:dyDescent="0.2">
      <c r="B39" s="123" t="s">
        <v>130</v>
      </c>
      <c r="C39" s="119"/>
      <c r="D39" s="119"/>
      <c r="E39" s="119"/>
      <c r="F39" s="120"/>
      <c r="G39" s="121">
        <f t="shared" si="0"/>
        <v>0</v>
      </c>
    </row>
    <row r="40" spans="2:7" s="6" customFormat="1" ht="15.75" customHeight="1" x14ac:dyDescent="0.2">
      <c r="B40" s="113" t="s">
        <v>131</v>
      </c>
      <c r="C40" s="114"/>
      <c r="D40" s="115"/>
      <c r="E40" s="115"/>
      <c r="F40" s="116"/>
      <c r="G40" s="117"/>
    </row>
    <row r="41" spans="2:7" s="6" customFormat="1" ht="15.75" customHeight="1" outlineLevel="1" x14ac:dyDescent="0.2">
      <c r="B41" s="123" t="s">
        <v>132</v>
      </c>
      <c r="C41" s="119"/>
      <c r="D41" s="119"/>
      <c r="E41" s="119"/>
      <c r="F41" s="120"/>
      <c r="G41" s="121">
        <f t="shared" si="0"/>
        <v>0</v>
      </c>
    </row>
    <row r="42" spans="2:7" s="6" customFormat="1" ht="15.75" customHeight="1" outlineLevel="1" x14ac:dyDescent="0.2">
      <c r="B42" s="123" t="s">
        <v>133</v>
      </c>
      <c r="C42" s="119"/>
      <c r="D42" s="119"/>
      <c r="E42" s="119"/>
      <c r="F42" s="120"/>
      <c r="G42" s="121">
        <f t="shared" si="0"/>
        <v>0</v>
      </c>
    </row>
    <row r="43" spans="2:7" s="6" customFormat="1" ht="15.75" customHeight="1" outlineLevel="1" x14ac:dyDescent="0.2">
      <c r="B43" s="123" t="s">
        <v>134</v>
      </c>
      <c r="C43" s="119"/>
      <c r="D43" s="119"/>
      <c r="E43" s="119"/>
      <c r="F43" s="120"/>
      <c r="G43" s="121">
        <f t="shared" si="0"/>
        <v>0</v>
      </c>
    </row>
    <row r="44" spans="2:7" s="6" customFormat="1" ht="15.75" customHeight="1" outlineLevel="1" x14ac:dyDescent="0.2">
      <c r="B44" s="123" t="s">
        <v>135</v>
      </c>
      <c r="C44" s="119"/>
      <c r="D44" s="119"/>
      <c r="E44" s="119"/>
      <c r="F44" s="120"/>
      <c r="G44" s="121">
        <f t="shared" si="0"/>
        <v>0</v>
      </c>
    </row>
    <row r="45" spans="2:7" s="6" customFormat="1" ht="15.75" customHeight="1" outlineLevel="1" x14ac:dyDescent="0.2">
      <c r="B45" s="123" t="s">
        <v>136</v>
      </c>
      <c r="C45" s="119"/>
      <c r="D45" s="119"/>
      <c r="E45" s="119"/>
      <c r="F45" s="120"/>
      <c r="G45" s="121">
        <f t="shared" si="0"/>
        <v>0</v>
      </c>
    </row>
    <row r="46" spans="2:7" s="6" customFormat="1" ht="15.75" customHeight="1" x14ac:dyDescent="0.2">
      <c r="B46" s="107" t="s">
        <v>137</v>
      </c>
      <c r="C46" s="108"/>
      <c r="D46" s="109"/>
      <c r="E46" s="110">
        <v>1</v>
      </c>
      <c r="F46" s="111">
        <v>100</v>
      </c>
      <c r="G46" s="112">
        <f>MAX(G47:G74)</f>
        <v>10</v>
      </c>
    </row>
    <row r="47" spans="2:7" s="6" customFormat="1" ht="15.75" customHeight="1" x14ac:dyDescent="0.2">
      <c r="B47" s="113" t="s">
        <v>138</v>
      </c>
      <c r="C47" s="114"/>
      <c r="D47" s="115"/>
      <c r="E47" s="115"/>
      <c r="F47" s="116"/>
      <c r="G47" s="117"/>
    </row>
    <row r="48" spans="2:7" s="6" customFormat="1" ht="15.75" customHeight="1" outlineLevel="1" x14ac:dyDescent="0.2">
      <c r="B48" s="125" t="s">
        <v>139</v>
      </c>
      <c r="C48" s="119"/>
      <c r="D48" s="119"/>
      <c r="E48" s="119"/>
      <c r="F48" s="120"/>
      <c r="G48" s="121">
        <f t="shared" ref="G48:G53" si="1">IF(D48="yes",10,0)</f>
        <v>0</v>
      </c>
    </row>
    <row r="49" spans="2:7" s="6" customFormat="1" ht="15.75" customHeight="1" outlineLevel="1" x14ac:dyDescent="0.2">
      <c r="B49" s="125" t="s">
        <v>140</v>
      </c>
      <c r="C49" s="119"/>
      <c r="D49" s="119"/>
      <c r="E49" s="119"/>
      <c r="F49" s="120"/>
      <c r="G49" s="121">
        <f t="shared" si="1"/>
        <v>0</v>
      </c>
    </row>
    <row r="50" spans="2:7" s="6" customFormat="1" ht="15.75" customHeight="1" outlineLevel="1" x14ac:dyDescent="0.2">
      <c r="B50" s="125" t="s">
        <v>141</v>
      </c>
      <c r="C50" s="119"/>
      <c r="D50" s="119"/>
      <c r="E50" s="119"/>
      <c r="F50" s="120"/>
      <c r="G50" s="121">
        <f t="shared" si="1"/>
        <v>0</v>
      </c>
    </row>
    <row r="51" spans="2:7" s="6" customFormat="1" ht="15.75" customHeight="1" outlineLevel="1" x14ac:dyDescent="0.2">
      <c r="B51" s="125" t="s">
        <v>142</v>
      </c>
      <c r="C51" s="119"/>
      <c r="D51" s="119"/>
      <c r="E51" s="119"/>
      <c r="F51" s="120"/>
      <c r="G51" s="121">
        <f t="shared" si="1"/>
        <v>0</v>
      </c>
    </row>
    <row r="52" spans="2:7" s="6" customFormat="1" ht="15.75" customHeight="1" outlineLevel="1" x14ac:dyDescent="0.2">
      <c r="B52" s="125" t="s">
        <v>143</v>
      </c>
      <c r="C52" s="119"/>
      <c r="D52" s="119"/>
      <c r="E52" s="119"/>
      <c r="F52" s="120"/>
      <c r="G52" s="121">
        <f t="shared" si="1"/>
        <v>0</v>
      </c>
    </row>
    <row r="53" spans="2:7" s="6" customFormat="1" ht="202.5" customHeight="1" outlineLevel="1" x14ac:dyDescent="0.2">
      <c r="B53" s="125" t="s">
        <v>144</v>
      </c>
      <c r="C53" s="124" t="s">
        <v>145</v>
      </c>
      <c r="D53" s="119" t="s">
        <v>122</v>
      </c>
      <c r="E53" s="119"/>
      <c r="F53" s="120"/>
      <c r="G53" s="121">
        <f t="shared" si="1"/>
        <v>10</v>
      </c>
    </row>
    <row r="54" spans="2:7" s="6" customFormat="1" ht="15.75" customHeight="1" x14ac:dyDescent="0.2">
      <c r="B54" s="113" t="s">
        <v>146</v>
      </c>
      <c r="C54" s="114"/>
      <c r="D54" s="115"/>
      <c r="E54" s="115"/>
      <c r="F54" s="116"/>
      <c r="G54" s="117"/>
    </row>
    <row r="55" spans="2:7" s="6" customFormat="1" ht="15.75" customHeight="1" outlineLevel="1" x14ac:dyDescent="0.2">
      <c r="B55" s="125" t="s">
        <v>147</v>
      </c>
      <c r="C55" s="119"/>
      <c r="D55" s="119"/>
      <c r="E55" s="119"/>
      <c r="F55" s="120"/>
      <c r="G55" s="121">
        <f t="shared" ref="G55:G58" si="2">IF(D55="yes",10,0)</f>
        <v>0</v>
      </c>
    </row>
    <row r="56" spans="2:7" s="6" customFormat="1" ht="15.75" customHeight="1" outlineLevel="1" x14ac:dyDescent="0.2">
      <c r="B56" s="125" t="s">
        <v>148</v>
      </c>
      <c r="C56" s="119"/>
      <c r="D56" s="119"/>
      <c r="E56" s="119"/>
      <c r="F56" s="120"/>
      <c r="G56" s="121">
        <f t="shared" si="2"/>
        <v>0</v>
      </c>
    </row>
    <row r="57" spans="2:7" s="6" customFormat="1" ht="15.75" customHeight="1" outlineLevel="1" x14ac:dyDescent="0.2">
      <c r="B57" s="125" t="s">
        <v>149</v>
      </c>
      <c r="C57" s="119"/>
      <c r="D57" s="119"/>
      <c r="E57" s="119"/>
      <c r="F57" s="120"/>
      <c r="G57" s="121">
        <f t="shared" si="2"/>
        <v>0</v>
      </c>
    </row>
    <row r="58" spans="2:7" s="6" customFormat="1" ht="15.75" customHeight="1" outlineLevel="1" x14ac:dyDescent="0.2">
      <c r="B58" s="125" t="s">
        <v>150</v>
      </c>
      <c r="C58" s="119"/>
      <c r="D58" s="119"/>
      <c r="E58" s="119"/>
      <c r="F58" s="120"/>
      <c r="G58" s="121">
        <f t="shared" si="2"/>
        <v>0</v>
      </c>
    </row>
    <row r="59" spans="2:7" s="6" customFormat="1" ht="15.75" customHeight="1" x14ac:dyDescent="0.2">
      <c r="B59" s="113" t="s">
        <v>151</v>
      </c>
      <c r="C59" s="114"/>
      <c r="D59" s="115"/>
      <c r="E59" s="115"/>
      <c r="F59" s="116"/>
      <c r="G59" s="117"/>
    </row>
    <row r="60" spans="2:7" s="6" customFormat="1" ht="15.75" customHeight="1" outlineLevel="1" x14ac:dyDescent="0.2">
      <c r="B60" s="125" t="s">
        <v>152</v>
      </c>
      <c r="C60" s="119"/>
      <c r="D60" s="119"/>
      <c r="E60" s="119"/>
      <c r="F60" s="120"/>
      <c r="G60" s="121">
        <f t="shared" ref="G60:G64" si="3">IF(D60="yes",10,0)</f>
        <v>0</v>
      </c>
    </row>
    <row r="61" spans="2:7" s="6" customFormat="1" ht="15.75" customHeight="1" outlineLevel="1" x14ac:dyDescent="0.2">
      <c r="B61" s="125" t="s">
        <v>153</v>
      </c>
      <c r="C61" s="119"/>
      <c r="D61" s="119"/>
      <c r="E61" s="119"/>
      <c r="F61" s="120"/>
      <c r="G61" s="121">
        <f t="shared" si="3"/>
        <v>0</v>
      </c>
    </row>
    <row r="62" spans="2:7" s="6" customFormat="1" ht="15.75" customHeight="1" outlineLevel="1" x14ac:dyDescent="0.2">
      <c r="B62" s="125" t="s">
        <v>154</v>
      </c>
      <c r="C62" s="119"/>
      <c r="D62" s="119"/>
      <c r="E62" s="119"/>
      <c r="F62" s="120"/>
      <c r="G62" s="121">
        <f t="shared" si="3"/>
        <v>0</v>
      </c>
    </row>
    <row r="63" spans="2:7" s="6" customFormat="1" ht="15.75" customHeight="1" outlineLevel="1" x14ac:dyDescent="0.2">
      <c r="B63" s="125" t="s">
        <v>155</v>
      </c>
      <c r="C63" s="119"/>
      <c r="D63" s="119"/>
      <c r="E63" s="119"/>
      <c r="F63" s="120"/>
      <c r="G63" s="121">
        <f t="shared" si="3"/>
        <v>0</v>
      </c>
    </row>
    <row r="64" spans="2:7" s="6" customFormat="1" ht="15.75" customHeight="1" outlineLevel="1" x14ac:dyDescent="0.2">
      <c r="B64" s="125" t="s">
        <v>156</v>
      </c>
      <c r="C64" s="119"/>
      <c r="D64" s="119"/>
      <c r="E64" s="119"/>
      <c r="F64" s="120"/>
      <c r="G64" s="121">
        <f t="shared" si="3"/>
        <v>0</v>
      </c>
    </row>
    <row r="65" spans="2:7" s="6" customFormat="1" ht="15.75" customHeight="1" x14ac:dyDescent="0.2">
      <c r="B65" s="113" t="s">
        <v>157</v>
      </c>
      <c r="C65" s="114"/>
      <c r="D65" s="115"/>
      <c r="E65" s="115"/>
      <c r="F65" s="116"/>
      <c r="G65" s="117"/>
    </row>
    <row r="66" spans="2:7" s="6" customFormat="1" ht="15.75" customHeight="1" outlineLevel="1" x14ac:dyDescent="0.2">
      <c r="B66" s="125" t="s">
        <v>158</v>
      </c>
      <c r="C66" s="119"/>
      <c r="D66" s="119"/>
      <c r="E66" s="119"/>
      <c r="F66" s="120"/>
      <c r="G66" s="121">
        <f t="shared" ref="G66:G68" si="4">IF(D66="yes",10,0)</f>
        <v>0</v>
      </c>
    </row>
    <row r="67" spans="2:7" s="6" customFormat="1" ht="15.75" customHeight="1" outlineLevel="1" x14ac:dyDescent="0.2">
      <c r="B67" s="125" t="s">
        <v>159</v>
      </c>
      <c r="C67" s="119"/>
      <c r="D67" s="119"/>
      <c r="E67" s="119"/>
      <c r="F67" s="120"/>
      <c r="G67" s="121">
        <f t="shared" si="4"/>
        <v>0</v>
      </c>
    </row>
    <row r="68" spans="2:7" s="6" customFormat="1" ht="15.75" customHeight="1" outlineLevel="1" x14ac:dyDescent="0.2">
      <c r="B68" s="125" t="s">
        <v>160</v>
      </c>
      <c r="C68" s="119"/>
      <c r="D68" s="119"/>
      <c r="E68" s="119"/>
      <c r="F68" s="120"/>
      <c r="G68" s="121">
        <f t="shared" si="4"/>
        <v>0</v>
      </c>
    </row>
    <row r="69" spans="2:7" s="6" customFormat="1" ht="25.5" x14ac:dyDescent="0.2">
      <c r="B69" s="113" t="s">
        <v>161</v>
      </c>
      <c r="C69" s="114"/>
      <c r="D69" s="115"/>
      <c r="E69" s="115"/>
      <c r="F69" s="116"/>
      <c r="G69" s="117"/>
    </row>
    <row r="70" spans="2:7" s="6" customFormat="1" ht="15.75" customHeight="1" outlineLevel="1" x14ac:dyDescent="0.2">
      <c r="B70" s="125" t="s">
        <v>162</v>
      </c>
      <c r="C70" s="119"/>
      <c r="D70" s="119"/>
      <c r="E70" s="119"/>
      <c r="F70" s="120"/>
      <c r="G70" s="121">
        <f t="shared" ref="G70:G74" si="5">IF(D70="yes",10,0)</f>
        <v>0</v>
      </c>
    </row>
    <row r="71" spans="2:7" s="6" customFormat="1" ht="15.75" customHeight="1" outlineLevel="1" x14ac:dyDescent="0.2">
      <c r="B71" s="125" t="s">
        <v>163</v>
      </c>
      <c r="C71" s="119"/>
      <c r="D71" s="119"/>
      <c r="E71" s="119"/>
      <c r="F71" s="120"/>
      <c r="G71" s="121">
        <f t="shared" si="5"/>
        <v>0</v>
      </c>
    </row>
    <row r="72" spans="2:7" s="6" customFormat="1" ht="15.75" customHeight="1" outlineLevel="1" x14ac:dyDescent="0.2">
      <c r="B72" s="125" t="s">
        <v>164</v>
      </c>
      <c r="C72" s="119"/>
      <c r="D72" s="119"/>
      <c r="E72" s="119"/>
      <c r="F72" s="120"/>
      <c r="G72" s="121">
        <f t="shared" si="5"/>
        <v>0</v>
      </c>
    </row>
    <row r="73" spans="2:7" s="6" customFormat="1" ht="15.75" customHeight="1" outlineLevel="1" x14ac:dyDescent="0.2">
      <c r="B73" s="125" t="s">
        <v>165</v>
      </c>
      <c r="C73" s="119"/>
      <c r="D73" s="119"/>
      <c r="E73" s="119"/>
      <c r="F73" s="120"/>
      <c r="G73" s="121">
        <f t="shared" si="5"/>
        <v>0</v>
      </c>
    </row>
    <row r="74" spans="2:7" s="6" customFormat="1" ht="15.75" customHeight="1" outlineLevel="1" x14ac:dyDescent="0.2">
      <c r="B74" s="125" t="s">
        <v>166</v>
      </c>
      <c r="C74" s="119"/>
      <c r="D74" s="119"/>
      <c r="E74" s="119"/>
      <c r="F74" s="120"/>
      <c r="G74" s="121">
        <f t="shared" si="5"/>
        <v>0</v>
      </c>
    </row>
    <row r="75" spans="2:7" s="6" customFormat="1" ht="15.75" customHeight="1" x14ac:dyDescent="0.2">
      <c r="B75" s="107" t="s">
        <v>167</v>
      </c>
      <c r="C75" s="108"/>
      <c r="D75" s="109"/>
      <c r="E75" s="110">
        <v>1</v>
      </c>
      <c r="F75" s="111">
        <v>10</v>
      </c>
      <c r="G75" s="112">
        <f>MAX(G76:G140)</f>
        <v>10</v>
      </c>
    </row>
    <row r="76" spans="2:7" s="6" customFormat="1" ht="15.75" customHeight="1" x14ac:dyDescent="0.2">
      <c r="B76" s="113" t="s">
        <v>138</v>
      </c>
      <c r="C76" s="114"/>
      <c r="D76" s="115"/>
      <c r="E76" s="115"/>
      <c r="F76" s="116"/>
      <c r="G76" s="117"/>
    </row>
    <row r="77" spans="2:7" s="6" customFormat="1" ht="15.75" customHeight="1" outlineLevel="1" x14ac:dyDescent="0.2">
      <c r="B77" s="125" t="s">
        <v>168</v>
      </c>
      <c r="C77" s="119"/>
      <c r="D77" s="119"/>
      <c r="E77" s="119"/>
      <c r="F77" s="120"/>
      <c r="G77" s="121">
        <f t="shared" ref="G77:G92" si="6">IF(D77="yes",10,0)</f>
        <v>0</v>
      </c>
    </row>
    <row r="78" spans="2:7" s="6" customFormat="1" ht="15.75" customHeight="1" outlineLevel="1" x14ac:dyDescent="0.2">
      <c r="B78" s="123" t="s">
        <v>169</v>
      </c>
      <c r="C78" s="119"/>
      <c r="D78" s="119"/>
      <c r="E78" s="119"/>
      <c r="F78" s="120"/>
      <c r="G78" s="121">
        <f t="shared" si="6"/>
        <v>0</v>
      </c>
    </row>
    <row r="79" spans="2:7" s="6" customFormat="1" ht="15.75" customHeight="1" outlineLevel="1" x14ac:dyDescent="0.2">
      <c r="B79" s="123" t="s">
        <v>170</v>
      </c>
      <c r="C79" s="119"/>
      <c r="D79" s="119"/>
      <c r="E79" s="119"/>
      <c r="F79" s="120"/>
      <c r="G79" s="121">
        <f t="shared" si="6"/>
        <v>0</v>
      </c>
    </row>
    <row r="80" spans="2:7" s="6" customFormat="1" ht="15.75" customHeight="1" outlineLevel="1" x14ac:dyDescent="0.2">
      <c r="B80" s="125" t="s">
        <v>171</v>
      </c>
      <c r="C80" s="119"/>
      <c r="D80" s="119"/>
      <c r="E80" s="119"/>
      <c r="F80" s="120"/>
      <c r="G80" s="121">
        <f t="shared" si="6"/>
        <v>0</v>
      </c>
    </row>
    <row r="81" spans="2:7" s="6" customFormat="1" ht="15.75" customHeight="1" outlineLevel="1" x14ac:dyDescent="0.2">
      <c r="B81" s="125" t="s">
        <v>172</v>
      </c>
      <c r="C81" s="119"/>
      <c r="D81" s="119"/>
      <c r="E81" s="119"/>
      <c r="F81" s="120"/>
      <c r="G81" s="121">
        <f t="shared" si="6"/>
        <v>0</v>
      </c>
    </row>
    <row r="82" spans="2:7" s="6" customFormat="1" ht="15.75" customHeight="1" outlineLevel="1" x14ac:dyDescent="0.2">
      <c r="B82" s="123" t="s">
        <v>173</v>
      </c>
      <c r="C82" s="119"/>
      <c r="D82" s="119"/>
      <c r="E82" s="119"/>
      <c r="F82" s="120"/>
      <c r="G82" s="121">
        <f t="shared" si="6"/>
        <v>0</v>
      </c>
    </row>
    <row r="83" spans="2:7" s="6" customFormat="1" ht="15.75" customHeight="1" outlineLevel="1" x14ac:dyDescent="0.2">
      <c r="B83" s="123" t="s">
        <v>174</v>
      </c>
      <c r="C83" s="119"/>
      <c r="D83" s="119"/>
      <c r="E83" s="119"/>
      <c r="F83" s="120"/>
      <c r="G83" s="121">
        <f t="shared" si="6"/>
        <v>0</v>
      </c>
    </row>
    <row r="84" spans="2:7" s="6" customFormat="1" ht="15.75" customHeight="1" outlineLevel="1" x14ac:dyDescent="0.2">
      <c r="B84" s="123" t="s">
        <v>175</v>
      </c>
      <c r="C84" s="119"/>
      <c r="D84" s="119"/>
      <c r="E84" s="119"/>
      <c r="F84" s="120"/>
      <c r="G84" s="121">
        <f t="shared" si="6"/>
        <v>0</v>
      </c>
    </row>
    <row r="85" spans="2:7" s="6" customFormat="1" ht="15.75" customHeight="1" outlineLevel="1" x14ac:dyDescent="0.2">
      <c r="B85" s="125" t="s">
        <v>176</v>
      </c>
      <c r="C85" s="119"/>
      <c r="D85" s="119"/>
      <c r="E85" s="119"/>
      <c r="F85" s="120"/>
      <c r="G85" s="121">
        <f t="shared" si="6"/>
        <v>0</v>
      </c>
    </row>
    <row r="86" spans="2:7" s="6" customFormat="1" ht="15.75" customHeight="1" outlineLevel="1" x14ac:dyDescent="0.2">
      <c r="B86" s="123" t="s">
        <v>173</v>
      </c>
      <c r="C86" s="119"/>
      <c r="D86" s="119"/>
      <c r="E86" s="119"/>
      <c r="F86" s="120"/>
      <c r="G86" s="121">
        <f t="shared" si="6"/>
        <v>0</v>
      </c>
    </row>
    <row r="87" spans="2:7" s="6" customFormat="1" ht="15.75" customHeight="1" outlineLevel="1" x14ac:dyDescent="0.2">
      <c r="B87" s="123" t="s">
        <v>174</v>
      </c>
      <c r="C87" s="119"/>
      <c r="D87" s="119"/>
      <c r="E87" s="119"/>
      <c r="F87" s="120"/>
      <c r="G87" s="121">
        <f t="shared" si="6"/>
        <v>0</v>
      </c>
    </row>
    <row r="88" spans="2:7" s="6" customFormat="1" ht="15.75" customHeight="1" outlineLevel="1" x14ac:dyDescent="0.2">
      <c r="B88" s="123" t="s">
        <v>175</v>
      </c>
      <c r="C88" s="119"/>
      <c r="D88" s="119"/>
      <c r="E88" s="119"/>
      <c r="F88" s="120"/>
      <c r="G88" s="121">
        <f t="shared" si="6"/>
        <v>0</v>
      </c>
    </row>
    <row r="89" spans="2:7" s="6" customFormat="1" ht="111.75" customHeight="1" outlineLevel="1" x14ac:dyDescent="0.2">
      <c r="B89" s="125" t="s">
        <v>177</v>
      </c>
      <c r="C89" s="124" t="s">
        <v>178</v>
      </c>
      <c r="D89" s="119" t="s">
        <v>122</v>
      </c>
      <c r="E89" s="119"/>
      <c r="F89" s="120"/>
      <c r="G89" s="121">
        <f t="shared" si="6"/>
        <v>10</v>
      </c>
    </row>
    <row r="90" spans="2:7" s="6" customFormat="1" ht="15.75" customHeight="1" outlineLevel="1" x14ac:dyDescent="0.2">
      <c r="B90" s="123" t="s">
        <v>179</v>
      </c>
      <c r="C90" s="124" t="s">
        <v>180</v>
      </c>
      <c r="D90" s="119" t="s">
        <v>122</v>
      </c>
      <c r="E90" s="119"/>
      <c r="F90" s="120"/>
      <c r="G90" s="121">
        <f t="shared" si="6"/>
        <v>10</v>
      </c>
    </row>
    <row r="91" spans="2:7" s="6" customFormat="1" ht="15.75" customHeight="1" outlineLevel="1" x14ac:dyDescent="0.2">
      <c r="B91" s="123" t="s">
        <v>181</v>
      </c>
      <c r="C91" s="124" t="s">
        <v>180</v>
      </c>
      <c r="D91" s="119" t="s">
        <v>122</v>
      </c>
      <c r="E91" s="119"/>
      <c r="F91" s="120"/>
      <c r="G91" s="121">
        <f t="shared" si="6"/>
        <v>10</v>
      </c>
    </row>
    <row r="92" spans="2:7" s="6" customFormat="1" ht="114.75" customHeight="1" outlineLevel="1" x14ac:dyDescent="0.2">
      <c r="B92" s="125" t="s">
        <v>182</v>
      </c>
      <c r="C92" s="126"/>
      <c r="D92" s="119"/>
      <c r="E92" s="119"/>
      <c r="F92" s="120"/>
      <c r="G92" s="121">
        <f t="shared" si="6"/>
        <v>0</v>
      </c>
    </row>
    <row r="93" spans="2:7" s="6" customFormat="1" ht="15.75" customHeight="1" x14ac:dyDescent="0.2">
      <c r="B93" s="113" t="s">
        <v>146</v>
      </c>
      <c r="C93" s="114"/>
      <c r="D93" s="115"/>
      <c r="E93" s="115"/>
      <c r="F93" s="116"/>
      <c r="G93" s="117"/>
    </row>
    <row r="94" spans="2:7" s="6" customFormat="1" ht="15.75" customHeight="1" outlineLevel="1" x14ac:dyDescent="0.2">
      <c r="B94" s="125" t="s">
        <v>183</v>
      </c>
      <c r="C94" s="119"/>
      <c r="D94" s="119"/>
      <c r="E94" s="119"/>
      <c r="F94" s="120"/>
      <c r="G94" s="121">
        <f t="shared" ref="G94:G107" si="7">IF(D94="yes",10,0)</f>
        <v>0</v>
      </c>
    </row>
    <row r="95" spans="2:7" s="6" customFormat="1" ht="15.75" customHeight="1" outlineLevel="1" x14ac:dyDescent="0.2">
      <c r="B95" s="125" t="s">
        <v>184</v>
      </c>
      <c r="C95" s="119"/>
      <c r="D95" s="119"/>
      <c r="E95" s="119"/>
      <c r="F95" s="120"/>
      <c r="G95" s="121">
        <f t="shared" si="7"/>
        <v>0</v>
      </c>
    </row>
    <row r="96" spans="2:7" s="6" customFormat="1" ht="15.75" customHeight="1" outlineLevel="1" x14ac:dyDescent="0.2">
      <c r="B96" s="123" t="s">
        <v>174</v>
      </c>
      <c r="C96" s="119"/>
      <c r="D96" s="119"/>
      <c r="E96" s="119"/>
      <c r="F96" s="120"/>
      <c r="G96" s="121">
        <f t="shared" si="7"/>
        <v>0</v>
      </c>
    </row>
    <row r="97" spans="2:7" s="6" customFormat="1" ht="15.75" customHeight="1" outlineLevel="1" x14ac:dyDescent="0.2">
      <c r="B97" s="123" t="s">
        <v>175</v>
      </c>
      <c r="C97" s="119"/>
      <c r="D97" s="119"/>
      <c r="E97" s="119"/>
      <c r="F97" s="120"/>
      <c r="G97" s="121">
        <f t="shared" si="7"/>
        <v>0</v>
      </c>
    </row>
    <row r="98" spans="2:7" s="6" customFormat="1" ht="15.75" customHeight="1" outlineLevel="1" x14ac:dyDescent="0.2">
      <c r="B98" s="125" t="s">
        <v>185</v>
      </c>
      <c r="C98" s="119"/>
      <c r="D98" s="119"/>
      <c r="E98" s="119"/>
      <c r="F98" s="120"/>
      <c r="G98" s="121">
        <f t="shared" si="7"/>
        <v>0</v>
      </c>
    </row>
    <row r="99" spans="2:7" s="6" customFormat="1" ht="15.75" customHeight="1" outlineLevel="1" x14ac:dyDescent="0.2">
      <c r="B99" s="125" t="s">
        <v>186</v>
      </c>
      <c r="C99" s="119"/>
      <c r="D99" s="119"/>
      <c r="E99" s="119"/>
      <c r="F99" s="120"/>
      <c r="G99" s="121">
        <f t="shared" si="7"/>
        <v>0</v>
      </c>
    </row>
    <row r="100" spans="2:7" s="6" customFormat="1" ht="15.75" customHeight="1" outlineLevel="1" x14ac:dyDescent="0.2">
      <c r="B100" s="123" t="s">
        <v>174</v>
      </c>
      <c r="C100" s="119"/>
      <c r="D100" s="119"/>
      <c r="E100" s="119"/>
      <c r="F100" s="120"/>
      <c r="G100" s="121">
        <f t="shared" si="7"/>
        <v>0</v>
      </c>
    </row>
    <row r="101" spans="2:7" s="6" customFormat="1" ht="15.75" customHeight="1" outlineLevel="1" x14ac:dyDescent="0.2">
      <c r="B101" s="123" t="s">
        <v>175</v>
      </c>
      <c r="C101" s="119"/>
      <c r="D101" s="119"/>
      <c r="E101" s="119"/>
      <c r="F101" s="120"/>
      <c r="G101" s="121">
        <f t="shared" si="7"/>
        <v>0</v>
      </c>
    </row>
    <row r="102" spans="2:7" s="6" customFormat="1" ht="15.75" customHeight="1" outlineLevel="1" x14ac:dyDescent="0.2">
      <c r="B102" s="125" t="s">
        <v>187</v>
      </c>
      <c r="C102" s="119"/>
      <c r="D102" s="119"/>
      <c r="E102" s="119"/>
      <c r="F102" s="120"/>
      <c r="G102" s="121">
        <f t="shared" si="7"/>
        <v>0</v>
      </c>
    </row>
    <row r="103" spans="2:7" s="6" customFormat="1" ht="15.75" customHeight="1" outlineLevel="1" x14ac:dyDescent="0.2">
      <c r="B103" s="125" t="s">
        <v>188</v>
      </c>
      <c r="C103" s="119"/>
      <c r="D103" s="119"/>
      <c r="E103" s="119"/>
      <c r="F103" s="120"/>
      <c r="G103" s="121">
        <f t="shared" si="7"/>
        <v>0</v>
      </c>
    </row>
    <row r="104" spans="2:7" s="6" customFormat="1" ht="15.75" customHeight="1" outlineLevel="1" x14ac:dyDescent="0.2">
      <c r="B104" s="125" t="s">
        <v>189</v>
      </c>
      <c r="C104" s="119"/>
      <c r="D104" s="119"/>
      <c r="E104" s="119"/>
      <c r="F104" s="120"/>
      <c r="G104" s="121">
        <f t="shared" si="7"/>
        <v>0</v>
      </c>
    </row>
    <row r="105" spans="2:7" s="6" customFormat="1" ht="15.75" customHeight="1" outlineLevel="1" x14ac:dyDescent="0.2">
      <c r="B105" s="125" t="s">
        <v>190</v>
      </c>
      <c r="C105" s="119"/>
      <c r="D105" s="119"/>
      <c r="E105" s="119"/>
      <c r="F105" s="120"/>
      <c r="G105" s="121">
        <f t="shared" si="7"/>
        <v>0</v>
      </c>
    </row>
    <row r="106" spans="2:7" s="6" customFormat="1" ht="15.75" customHeight="1" outlineLevel="1" x14ac:dyDescent="0.2">
      <c r="B106" s="123" t="s">
        <v>174</v>
      </c>
      <c r="C106" s="119"/>
      <c r="D106" s="119"/>
      <c r="E106" s="119"/>
      <c r="F106" s="120"/>
      <c r="G106" s="121">
        <f t="shared" si="7"/>
        <v>0</v>
      </c>
    </row>
    <row r="107" spans="2:7" s="6" customFormat="1" ht="15.75" customHeight="1" outlineLevel="1" x14ac:dyDescent="0.2">
      <c r="B107" s="123" t="s">
        <v>175</v>
      </c>
      <c r="C107" s="119"/>
      <c r="D107" s="119"/>
      <c r="E107" s="119"/>
      <c r="F107" s="120"/>
      <c r="G107" s="121">
        <f t="shared" si="7"/>
        <v>0</v>
      </c>
    </row>
    <row r="108" spans="2:7" s="6" customFormat="1" ht="15.75" customHeight="1" x14ac:dyDescent="0.2">
      <c r="B108" s="113" t="s">
        <v>151</v>
      </c>
      <c r="C108" s="114"/>
      <c r="D108" s="115"/>
      <c r="E108" s="115"/>
      <c r="F108" s="116"/>
      <c r="G108" s="117"/>
    </row>
    <row r="109" spans="2:7" s="6" customFormat="1" outlineLevel="1" x14ac:dyDescent="0.2">
      <c r="B109" s="125" t="s">
        <v>191</v>
      </c>
      <c r="C109" s="126"/>
      <c r="D109" s="119"/>
      <c r="E109" s="119"/>
      <c r="F109" s="120"/>
      <c r="G109" s="121">
        <f t="shared" ref="G109:G118" si="8">IF(D109="yes",10,0)</f>
        <v>0</v>
      </c>
    </row>
    <row r="110" spans="2:7" s="6" customFormat="1" ht="25.5" outlineLevel="1" x14ac:dyDescent="0.2">
      <c r="B110" s="125" t="s">
        <v>192</v>
      </c>
      <c r="C110" s="119"/>
      <c r="D110" s="119"/>
      <c r="E110" s="119"/>
      <c r="F110" s="120"/>
      <c r="G110" s="121">
        <f t="shared" si="8"/>
        <v>0</v>
      </c>
    </row>
    <row r="111" spans="2:7" s="6" customFormat="1" ht="15.75" customHeight="1" outlineLevel="1" x14ac:dyDescent="0.2">
      <c r="B111" s="125" t="s">
        <v>193</v>
      </c>
      <c r="C111" s="119"/>
      <c r="D111" s="119"/>
      <c r="E111" s="119"/>
      <c r="F111" s="120"/>
      <c r="G111" s="121">
        <f t="shared" si="8"/>
        <v>0</v>
      </c>
    </row>
    <row r="112" spans="2:7" s="6" customFormat="1" ht="15.75" customHeight="1" outlineLevel="1" x14ac:dyDescent="0.2">
      <c r="B112" s="125" t="s">
        <v>194</v>
      </c>
      <c r="C112" s="119"/>
      <c r="D112" s="119"/>
      <c r="E112" s="119"/>
      <c r="F112" s="120"/>
      <c r="G112" s="121">
        <f t="shared" si="8"/>
        <v>0</v>
      </c>
    </row>
    <row r="113" spans="2:7" s="6" customFormat="1" ht="15.75" customHeight="1" outlineLevel="1" x14ac:dyDescent="0.2">
      <c r="B113" s="123" t="s">
        <v>181</v>
      </c>
      <c r="C113" s="119"/>
      <c r="D113" s="119"/>
      <c r="E113" s="119"/>
      <c r="F113" s="120"/>
      <c r="G113" s="121">
        <f t="shared" si="8"/>
        <v>0</v>
      </c>
    </row>
    <row r="114" spans="2:7" s="6" customFormat="1" ht="15.75" customHeight="1" outlineLevel="1" x14ac:dyDescent="0.2">
      <c r="B114" s="123" t="s">
        <v>179</v>
      </c>
      <c r="C114" s="119"/>
      <c r="D114" s="119"/>
      <c r="E114" s="119"/>
      <c r="F114" s="120"/>
      <c r="G114" s="121">
        <f t="shared" si="8"/>
        <v>0</v>
      </c>
    </row>
    <row r="115" spans="2:7" s="6" customFormat="1" ht="15.75" customHeight="1" outlineLevel="1" x14ac:dyDescent="0.2">
      <c r="B115" s="123" t="s">
        <v>174</v>
      </c>
      <c r="C115" s="119"/>
      <c r="D115" s="119"/>
      <c r="E115" s="119"/>
      <c r="F115" s="120"/>
      <c r="G115" s="121">
        <f t="shared" si="8"/>
        <v>0</v>
      </c>
    </row>
    <row r="116" spans="2:7" s="6" customFormat="1" ht="15.75" customHeight="1" outlineLevel="1" x14ac:dyDescent="0.2">
      <c r="B116" s="123" t="s">
        <v>175</v>
      </c>
      <c r="C116" s="119"/>
      <c r="D116" s="119"/>
      <c r="E116" s="119"/>
      <c r="F116" s="120"/>
      <c r="G116" s="121">
        <f t="shared" si="8"/>
        <v>0</v>
      </c>
    </row>
    <row r="117" spans="2:7" s="6" customFormat="1" ht="15.75" customHeight="1" outlineLevel="1" x14ac:dyDescent="0.2">
      <c r="B117" s="125" t="s">
        <v>195</v>
      </c>
      <c r="C117" s="119"/>
      <c r="D117" s="119"/>
      <c r="E117" s="119"/>
      <c r="F117" s="120"/>
      <c r="G117" s="121">
        <f t="shared" si="8"/>
        <v>0</v>
      </c>
    </row>
    <row r="118" spans="2:7" s="6" customFormat="1" ht="15.75" customHeight="1" outlineLevel="1" x14ac:dyDescent="0.2">
      <c r="B118" s="125" t="s">
        <v>196</v>
      </c>
      <c r="C118" s="119"/>
      <c r="D118" s="119"/>
      <c r="E118" s="119"/>
      <c r="F118" s="120"/>
      <c r="G118" s="121">
        <f t="shared" si="8"/>
        <v>0</v>
      </c>
    </row>
    <row r="119" spans="2:7" s="6" customFormat="1" ht="15.75" customHeight="1" x14ac:dyDescent="0.2">
      <c r="B119" s="113" t="s">
        <v>157</v>
      </c>
      <c r="C119" s="114"/>
      <c r="D119" s="115"/>
      <c r="E119" s="115"/>
      <c r="F119" s="116"/>
      <c r="G119" s="117"/>
    </row>
    <row r="120" spans="2:7" s="6" customFormat="1" ht="15.75" customHeight="1" outlineLevel="1" x14ac:dyDescent="0.2">
      <c r="B120" s="125" t="s">
        <v>197</v>
      </c>
      <c r="C120" s="119"/>
      <c r="D120" s="119"/>
      <c r="E120" s="119"/>
      <c r="F120" s="120"/>
      <c r="G120" s="121">
        <f t="shared" ref="G120:G125" si="9">IF(D120="yes",10,0)</f>
        <v>0</v>
      </c>
    </row>
    <row r="121" spans="2:7" s="6" customFormat="1" ht="15.75" customHeight="1" outlineLevel="1" x14ac:dyDescent="0.2">
      <c r="B121" s="125" t="s">
        <v>198</v>
      </c>
      <c r="C121" s="119"/>
      <c r="D121" s="119"/>
      <c r="E121" s="119"/>
      <c r="F121" s="120"/>
      <c r="G121" s="121">
        <f t="shared" si="9"/>
        <v>0</v>
      </c>
    </row>
    <row r="122" spans="2:7" s="6" customFormat="1" ht="15.75" customHeight="1" outlineLevel="1" x14ac:dyDescent="0.2">
      <c r="B122" s="125" t="s">
        <v>199</v>
      </c>
      <c r="C122" s="119"/>
      <c r="D122" s="119"/>
      <c r="E122" s="119"/>
      <c r="F122" s="120"/>
      <c r="G122" s="121">
        <f t="shared" si="9"/>
        <v>0</v>
      </c>
    </row>
    <row r="123" spans="2:7" s="6" customFormat="1" ht="27" customHeight="1" outlineLevel="1" x14ac:dyDescent="0.2">
      <c r="B123" s="125" t="s">
        <v>200</v>
      </c>
      <c r="C123" s="119"/>
      <c r="D123" s="119"/>
      <c r="E123" s="119"/>
      <c r="F123" s="120"/>
      <c r="G123" s="121">
        <f t="shared" si="9"/>
        <v>0</v>
      </c>
    </row>
    <row r="124" spans="2:7" s="6" customFormat="1" outlineLevel="1" x14ac:dyDescent="0.2">
      <c r="B124" s="125" t="s">
        <v>201</v>
      </c>
      <c r="C124" s="119"/>
      <c r="D124" s="119"/>
      <c r="E124" s="119"/>
      <c r="F124" s="120"/>
      <c r="G124" s="121">
        <f t="shared" si="9"/>
        <v>0</v>
      </c>
    </row>
    <row r="125" spans="2:7" s="6" customFormat="1" outlineLevel="1" x14ac:dyDescent="0.2">
      <c r="B125" s="125" t="s">
        <v>202</v>
      </c>
      <c r="C125" s="119"/>
      <c r="D125" s="119"/>
      <c r="E125" s="119"/>
      <c r="F125" s="120"/>
      <c r="G125" s="121">
        <f t="shared" si="9"/>
        <v>0</v>
      </c>
    </row>
    <row r="126" spans="2:7" s="6" customFormat="1" ht="25.5" x14ac:dyDescent="0.2">
      <c r="B126" s="113" t="s">
        <v>161</v>
      </c>
      <c r="C126" s="114"/>
      <c r="D126" s="115"/>
      <c r="E126" s="115"/>
      <c r="F126" s="116"/>
      <c r="G126" s="117"/>
    </row>
    <row r="127" spans="2:7" s="6" customFormat="1" ht="15.75" customHeight="1" outlineLevel="1" x14ac:dyDescent="0.2">
      <c r="B127" s="125" t="s">
        <v>203</v>
      </c>
      <c r="C127" s="119"/>
      <c r="D127" s="119"/>
      <c r="E127" s="119"/>
      <c r="F127" s="120"/>
      <c r="G127" s="121">
        <f t="shared" ref="G127:G140" si="10">IF(D127="yes",10,0)</f>
        <v>0</v>
      </c>
    </row>
    <row r="128" spans="2:7" s="6" customFormat="1" ht="15.75" customHeight="1" outlineLevel="1" x14ac:dyDescent="0.2">
      <c r="B128" s="125" t="s">
        <v>204</v>
      </c>
      <c r="C128" s="119"/>
      <c r="D128" s="119"/>
      <c r="E128" s="119"/>
      <c r="F128" s="120"/>
      <c r="G128" s="121">
        <f t="shared" si="10"/>
        <v>0</v>
      </c>
    </row>
    <row r="129" spans="1:7" s="6" customFormat="1" ht="15.75" customHeight="1" outlineLevel="1" x14ac:dyDescent="0.2">
      <c r="B129" s="125" t="s">
        <v>205</v>
      </c>
      <c r="C129" s="119"/>
      <c r="D129" s="119"/>
      <c r="E129" s="119"/>
      <c r="F129" s="120"/>
      <c r="G129" s="121">
        <f t="shared" si="10"/>
        <v>0</v>
      </c>
    </row>
    <row r="130" spans="1:7" s="6" customFormat="1" ht="15.75" customHeight="1" outlineLevel="1" x14ac:dyDescent="0.2">
      <c r="B130" s="123" t="s">
        <v>174</v>
      </c>
      <c r="C130" s="119"/>
      <c r="D130" s="119"/>
      <c r="E130" s="119"/>
      <c r="F130" s="120"/>
      <c r="G130" s="121">
        <f t="shared" si="10"/>
        <v>0</v>
      </c>
    </row>
    <row r="131" spans="1:7" s="6" customFormat="1" ht="15.75" customHeight="1" outlineLevel="1" x14ac:dyDescent="0.2">
      <c r="B131" s="123" t="s">
        <v>175</v>
      </c>
      <c r="C131" s="119"/>
      <c r="D131" s="119"/>
      <c r="E131" s="119"/>
      <c r="F131" s="120"/>
      <c r="G131" s="121">
        <f t="shared" si="10"/>
        <v>0</v>
      </c>
    </row>
    <row r="132" spans="1:7" s="6" customFormat="1" ht="15.75" customHeight="1" outlineLevel="1" x14ac:dyDescent="0.2">
      <c r="B132" s="125" t="s">
        <v>206</v>
      </c>
      <c r="C132" s="119"/>
      <c r="D132" s="119"/>
      <c r="E132" s="119"/>
      <c r="F132" s="120"/>
      <c r="G132" s="121">
        <f t="shared" si="10"/>
        <v>0</v>
      </c>
    </row>
    <row r="133" spans="1:7" s="6" customFormat="1" ht="15.75" customHeight="1" outlineLevel="1" x14ac:dyDescent="0.2">
      <c r="B133" s="125" t="s">
        <v>207</v>
      </c>
      <c r="C133" s="119"/>
      <c r="D133" s="119"/>
      <c r="E133" s="119"/>
      <c r="F133" s="120"/>
      <c r="G133" s="121">
        <f t="shared" si="10"/>
        <v>0</v>
      </c>
    </row>
    <row r="134" spans="1:7" s="6" customFormat="1" ht="25.5" outlineLevel="1" x14ac:dyDescent="0.2">
      <c r="B134" s="125" t="s">
        <v>208</v>
      </c>
      <c r="C134" s="119"/>
      <c r="D134" s="119"/>
      <c r="E134" s="119"/>
      <c r="F134" s="120"/>
      <c r="G134" s="121">
        <f t="shared" si="10"/>
        <v>0</v>
      </c>
    </row>
    <row r="135" spans="1:7" s="6" customFormat="1" ht="15.75" customHeight="1" outlineLevel="1" x14ac:dyDescent="0.2">
      <c r="B135" s="125" t="s">
        <v>209</v>
      </c>
      <c r="C135" s="119"/>
      <c r="D135" s="119"/>
      <c r="E135" s="119"/>
      <c r="F135" s="120"/>
      <c r="G135" s="121">
        <f t="shared" si="10"/>
        <v>0</v>
      </c>
    </row>
    <row r="136" spans="1:7" s="6" customFormat="1" ht="15.75" customHeight="1" outlineLevel="1" x14ac:dyDescent="0.2">
      <c r="B136" s="125" t="s">
        <v>210</v>
      </c>
      <c r="C136" s="119"/>
      <c r="D136" s="119"/>
      <c r="E136" s="119"/>
      <c r="F136" s="120"/>
      <c r="G136" s="121">
        <f t="shared" si="10"/>
        <v>0</v>
      </c>
    </row>
    <row r="137" spans="1:7" s="6" customFormat="1" ht="15.75" customHeight="1" outlineLevel="1" x14ac:dyDescent="0.2">
      <c r="B137" s="123" t="s">
        <v>181</v>
      </c>
      <c r="C137" s="119"/>
      <c r="D137" s="119"/>
      <c r="E137" s="119"/>
      <c r="F137" s="120"/>
      <c r="G137" s="121">
        <f t="shared" si="10"/>
        <v>0</v>
      </c>
    </row>
    <row r="138" spans="1:7" s="6" customFormat="1" ht="15.75" customHeight="1" outlineLevel="1" x14ac:dyDescent="0.2">
      <c r="B138" s="123" t="s">
        <v>179</v>
      </c>
      <c r="C138" s="119"/>
      <c r="D138" s="119"/>
      <c r="E138" s="119"/>
      <c r="F138" s="120"/>
      <c r="G138" s="121">
        <f t="shared" si="10"/>
        <v>0</v>
      </c>
    </row>
    <row r="139" spans="1:7" s="6" customFormat="1" ht="15.75" customHeight="1" outlineLevel="1" x14ac:dyDescent="0.2">
      <c r="B139" s="123" t="s">
        <v>174</v>
      </c>
      <c r="C139" s="119"/>
      <c r="D139" s="119"/>
      <c r="E139" s="119"/>
      <c r="F139" s="120"/>
      <c r="G139" s="121">
        <f t="shared" si="10"/>
        <v>0</v>
      </c>
    </row>
    <row r="140" spans="1:7" s="6" customFormat="1" ht="15.75" customHeight="1" outlineLevel="1" thickBot="1" x14ac:dyDescent="0.25">
      <c r="B140" s="127" t="s">
        <v>175</v>
      </c>
      <c r="C140" s="128"/>
      <c r="D140" s="128"/>
      <c r="E140" s="128"/>
      <c r="F140" s="129"/>
      <c r="G140" s="130">
        <f t="shared" si="10"/>
        <v>0</v>
      </c>
    </row>
    <row r="141" spans="1:7" ht="15.75" customHeight="1" thickBot="1" x14ac:dyDescent="0.25">
      <c r="B141" s="28"/>
      <c r="C141" s="4"/>
      <c r="G141" s="14"/>
    </row>
    <row r="142" spans="1:7" ht="15.75" customHeight="1" x14ac:dyDescent="0.2">
      <c r="B142" s="18" t="s">
        <v>211</v>
      </c>
      <c r="C142" s="19"/>
      <c r="D142" s="20"/>
      <c r="E142" s="21"/>
      <c r="F142" s="22"/>
      <c r="G142" s="131"/>
    </row>
    <row r="143" spans="1:7" s="6" customFormat="1" ht="15.75" customHeight="1" x14ac:dyDescent="0.2">
      <c r="A143" s="2"/>
      <c r="B143" s="107" t="s">
        <v>212</v>
      </c>
      <c r="C143" s="132"/>
      <c r="D143" s="109"/>
      <c r="E143" s="133">
        <v>1</v>
      </c>
      <c r="F143" s="134">
        <v>10</v>
      </c>
      <c r="G143" s="135">
        <f>G144+G145+G146+G147</f>
        <v>10</v>
      </c>
    </row>
    <row r="144" spans="1:7" s="6" customFormat="1" ht="15.75" customHeight="1" x14ac:dyDescent="0.2">
      <c r="B144" s="136" t="s">
        <v>213</v>
      </c>
      <c r="C144" s="137" t="s">
        <v>214</v>
      </c>
      <c r="D144" s="138" t="s">
        <v>122</v>
      </c>
      <c r="E144" s="139">
        <v>0.2</v>
      </c>
      <c r="F144" s="120">
        <v>2</v>
      </c>
      <c r="G144" s="140">
        <f>IF(D144="Yes",F144,0)</f>
        <v>2</v>
      </c>
    </row>
    <row r="145" spans="1:7" s="6" customFormat="1" ht="31.5" customHeight="1" x14ac:dyDescent="0.2">
      <c r="B145" s="136" t="s">
        <v>215</v>
      </c>
      <c r="C145" s="137"/>
      <c r="D145" s="138"/>
      <c r="E145" s="139">
        <v>0.2</v>
      </c>
      <c r="F145" s="120">
        <v>2</v>
      </c>
      <c r="G145" s="140">
        <f>IF(D145="Yes",F145,0)</f>
        <v>0</v>
      </c>
    </row>
    <row r="146" spans="1:7" s="6" customFormat="1" ht="24" customHeight="1" x14ac:dyDescent="0.2">
      <c r="B146" s="123" t="s">
        <v>216</v>
      </c>
      <c r="C146" s="137" t="s">
        <v>217</v>
      </c>
      <c r="D146" s="138" t="s">
        <v>122</v>
      </c>
      <c r="E146" s="139">
        <v>0.4</v>
      </c>
      <c r="F146" s="120">
        <v>4</v>
      </c>
      <c r="G146" s="140">
        <f>IF(D146="Yes",F146,0)</f>
        <v>4</v>
      </c>
    </row>
    <row r="147" spans="1:7" s="6" customFormat="1" ht="26.25" customHeight="1" x14ac:dyDescent="0.2">
      <c r="B147" s="123" t="s">
        <v>218</v>
      </c>
      <c r="C147" s="137" t="s">
        <v>219</v>
      </c>
      <c r="D147" s="138" t="s">
        <v>122</v>
      </c>
      <c r="E147" s="139">
        <v>0.4</v>
      </c>
      <c r="F147" s="120">
        <v>4</v>
      </c>
      <c r="G147" s="140">
        <f>IF(D147="Yes",F147,0)</f>
        <v>4</v>
      </c>
    </row>
    <row r="148" spans="1:7" s="6" customFormat="1" ht="15.75" customHeight="1" x14ac:dyDescent="0.2">
      <c r="A148" s="2"/>
      <c r="B148" s="141" t="s">
        <v>220</v>
      </c>
      <c r="C148" s="132"/>
      <c r="D148" s="109"/>
      <c r="E148" s="133">
        <v>1</v>
      </c>
      <c r="F148" s="134">
        <v>10</v>
      </c>
      <c r="G148" s="135">
        <f>G149+G150+G151+G152</f>
        <v>10</v>
      </c>
    </row>
    <row r="149" spans="1:7" s="6" customFormat="1" ht="15.75" customHeight="1" x14ac:dyDescent="0.2">
      <c r="A149" s="2"/>
      <c r="B149" s="136" t="s">
        <v>221</v>
      </c>
      <c r="C149" s="84" t="s">
        <v>222</v>
      </c>
      <c r="D149" s="138" t="s">
        <v>122</v>
      </c>
      <c r="E149" s="139">
        <v>0</v>
      </c>
      <c r="F149" s="120">
        <v>0</v>
      </c>
      <c r="G149" s="140">
        <f>IF(D149="Yes",F149,0)</f>
        <v>0</v>
      </c>
    </row>
    <row r="150" spans="1:7" s="6" customFormat="1" ht="15.75" customHeight="1" x14ac:dyDescent="0.2">
      <c r="A150" s="2"/>
      <c r="B150" s="136" t="s">
        <v>223</v>
      </c>
      <c r="C150" s="84" t="s">
        <v>224</v>
      </c>
      <c r="D150" s="138" t="s">
        <v>122</v>
      </c>
      <c r="E150" s="139">
        <v>0.3</v>
      </c>
      <c r="F150" s="120">
        <v>3</v>
      </c>
      <c r="G150" s="140">
        <f>IF(D150="Yes",F150,0)</f>
        <v>3</v>
      </c>
    </row>
    <row r="151" spans="1:7" s="6" customFormat="1" ht="15.75" customHeight="1" x14ac:dyDescent="0.2">
      <c r="A151" s="2"/>
      <c r="B151" s="136" t="s">
        <v>225</v>
      </c>
      <c r="C151" s="84"/>
      <c r="D151" s="138" t="s">
        <v>122</v>
      </c>
      <c r="E151" s="139">
        <v>0.3</v>
      </c>
      <c r="F151" s="120">
        <v>3</v>
      </c>
      <c r="G151" s="140">
        <f>IF(D151="Yes",F151,0)</f>
        <v>3</v>
      </c>
    </row>
    <row r="152" spans="1:7" s="6" customFormat="1" ht="15.75" customHeight="1" x14ac:dyDescent="0.2">
      <c r="A152" s="2"/>
      <c r="B152" s="142" t="s">
        <v>226</v>
      </c>
      <c r="C152" s="84" t="s">
        <v>227</v>
      </c>
      <c r="D152" s="138" t="s">
        <v>122</v>
      </c>
      <c r="E152" s="139">
        <v>0.4</v>
      </c>
      <c r="F152" s="120">
        <v>4</v>
      </c>
      <c r="G152" s="140">
        <f>IF(D152="Yes",F152,0)</f>
        <v>4</v>
      </c>
    </row>
    <row r="153" spans="1:7" s="6" customFormat="1" ht="15.75" customHeight="1" x14ac:dyDescent="0.2">
      <c r="A153" s="2"/>
      <c r="B153" s="107" t="s">
        <v>228</v>
      </c>
      <c r="C153" s="132"/>
      <c r="D153" s="143"/>
      <c r="E153" s="133">
        <v>0.45</v>
      </c>
      <c r="F153" s="134">
        <v>4.5</v>
      </c>
      <c r="G153" s="135">
        <f>G154</f>
        <v>0</v>
      </c>
    </row>
    <row r="154" spans="1:7" s="6" customFormat="1" ht="15.75" customHeight="1" thickBot="1" x14ac:dyDescent="0.25">
      <c r="A154" s="2"/>
      <c r="B154" s="144" t="s">
        <v>229</v>
      </c>
      <c r="C154" s="145"/>
      <c r="D154" s="146"/>
      <c r="E154" s="147">
        <v>1</v>
      </c>
      <c r="F154" s="129">
        <v>4.5</v>
      </c>
      <c r="G154" s="148">
        <f>IF(D154="Yes", F154, 0)</f>
        <v>0</v>
      </c>
    </row>
    <row r="155" spans="1:7" s="6" customFormat="1" ht="15.75" customHeight="1" x14ac:dyDescent="0.2">
      <c r="A155" s="2"/>
      <c r="B155" s="28"/>
      <c r="C155" s="4"/>
      <c r="D155" s="16"/>
      <c r="E155" s="17"/>
      <c r="F155" s="14"/>
      <c r="G155" s="14"/>
    </row>
    <row r="156" spans="1:7" ht="15.75" customHeight="1" x14ac:dyDescent="0.2"/>
  </sheetData>
  <sheetProtection formatCells="0" formatColumns="0" formatRows="0" insertColumns="0" insertRows="0" deleteColumns="0" deleteRows="0"/>
  <mergeCells count="7">
    <mergeCell ref="E9:G9"/>
    <mergeCell ref="B5:G5"/>
    <mergeCell ref="B2:G2"/>
    <mergeCell ref="A4:G4"/>
    <mergeCell ref="B6:G6"/>
    <mergeCell ref="B7:G7"/>
    <mergeCell ref="B3:G3"/>
  </mergeCells>
  <pageMargins left="0.4765625" right="1.036875" top="1.08" bottom="0.91" header="0.5" footer="0.5"/>
  <pageSetup scale="66" fitToHeight="0" orientation="landscape" r:id="rId1"/>
  <headerFooter alignWithMargins="0">
    <oddHeader xml:space="preserve">&amp;R&amp;"Arial,Bold"&amp;12Annex 2
SG DEM
</oddHeader>
  </headerFooter>
  <rowBreaks count="3" manualBreakCount="3">
    <brk id="154" max="16383" man="1"/>
    <brk id="155" max="16383" man="1"/>
    <brk id="157" max="16383" man="1"/>
  </rowBreaks>
  <colBreaks count="1" manualBreakCount="1">
    <brk id="1" max="1048575" man="1"/>
  </col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J141"/>
  <sheetViews>
    <sheetView topLeftCell="C1" zoomScale="75" zoomScaleNormal="75" zoomScaleSheetLayoutView="70" zoomScalePageLayoutView="150" workbookViewId="0">
      <selection activeCell="D85" sqref="D85"/>
    </sheetView>
  </sheetViews>
  <sheetFormatPr defaultColWidth="9.140625" defaultRowHeight="12.75" x14ac:dyDescent="0.2"/>
  <cols>
    <col min="1" max="1" width="0.28515625" style="2" customWidth="1"/>
    <col min="2" max="2" width="75.85546875" style="5" customWidth="1"/>
    <col min="3" max="3" width="75.7109375" style="2" customWidth="1"/>
    <col min="4" max="4" width="53.28515625" style="2" customWidth="1"/>
    <col min="5" max="5" width="25.28515625" style="27" customWidth="1"/>
    <col min="6" max="6" width="13.28515625" style="3" hidden="1" customWidth="1"/>
    <col min="7" max="7" width="9.140625" style="13" hidden="1" customWidth="1"/>
    <col min="8" max="8" width="14.85546875" style="13" customWidth="1"/>
    <col min="9" max="9" width="9.140625" style="6"/>
    <col min="10" max="16384" width="9.140625" style="2"/>
  </cols>
  <sheetData>
    <row r="2" spans="1:9" ht="18" x14ac:dyDescent="0.2">
      <c r="B2" s="254" t="s">
        <v>87</v>
      </c>
      <c r="C2" s="254"/>
      <c r="D2" s="254"/>
      <c r="E2" s="254"/>
      <c r="F2" s="254"/>
      <c r="G2" s="254"/>
      <c r="H2" s="254"/>
    </row>
    <row r="3" spans="1:9" ht="18.75" thickBot="1" x14ac:dyDescent="0.25">
      <c r="B3" s="262" t="s">
        <v>230</v>
      </c>
      <c r="C3" s="262"/>
      <c r="D3" s="262"/>
      <c r="E3" s="262"/>
      <c r="F3" s="262"/>
      <c r="G3" s="262"/>
      <c r="H3" s="262"/>
    </row>
    <row r="4" spans="1:9" ht="18" x14ac:dyDescent="0.2">
      <c r="A4" s="101" t="s">
        <v>231</v>
      </c>
      <c r="B4" s="102"/>
      <c r="C4" s="102"/>
      <c r="D4" s="102"/>
      <c r="E4" s="102"/>
      <c r="F4" s="102"/>
      <c r="G4" s="102"/>
      <c r="H4" s="103"/>
    </row>
    <row r="5" spans="1:9" ht="23.25" customHeight="1" x14ac:dyDescent="0.2">
      <c r="A5" s="30"/>
      <c r="B5" s="252" t="s">
        <v>232</v>
      </c>
      <c r="C5" s="252"/>
      <c r="D5" s="252"/>
      <c r="E5" s="252"/>
      <c r="F5" s="252"/>
      <c r="G5" s="252"/>
      <c r="H5" s="253"/>
    </row>
    <row r="6" spans="1:9" ht="25.5" customHeight="1" x14ac:dyDescent="0.2">
      <c r="A6" s="7">
        <v>1</v>
      </c>
      <c r="B6" s="258" t="s">
        <v>233</v>
      </c>
      <c r="C6" s="258"/>
      <c r="D6" s="258"/>
      <c r="E6" s="258"/>
      <c r="F6" s="258"/>
      <c r="G6" s="258"/>
      <c r="H6" s="259"/>
    </row>
    <row r="7" spans="1:9" ht="27" customHeight="1" thickBot="1" x14ac:dyDescent="0.25">
      <c r="A7" s="65">
        <v>2</v>
      </c>
      <c r="B7" s="260" t="s">
        <v>92</v>
      </c>
      <c r="C7" s="260"/>
      <c r="D7" s="260"/>
      <c r="E7" s="260"/>
      <c r="F7" s="260"/>
      <c r="G7" s="260"/>
      <c r="H7" s="261"/>
    </row>
    <row r="8" spans="1:9" ht="27" customHeight="1" thickBot="1" x14ac:dyDescent="0.25">
      <c r="A8" s="41"/>
      <c r="B8" s="42"/>
      <c r="C8" s="42"/>
      <c r="D8" s="42"/>
      <c r="E8" s="42"/>
      <c r="F8" s="42"/>
      <c r="G8" s="42"/>
      <c r="H8" s="42"/>
    </row>
    <row r="9" spans="1:9" ht="15.75" customHeight="1" x14ac:dyDescent="0.2">
      <c r="B9" s="268" t="s">
        <v>93</v>
      </c>
      <c r="C9" s="263" t="s">
        <v>234</v>
      </c>
      <c r="D9" s="263" t="s">
        <v>94</v>
      </c>
      <c r="E9" s="263" t="s">
        <v>95</v>
      </c>
      <c r="F9" s="263" t="s">
        <v>96</v>
      </c>
      <c r="G9" s="264"/>
      <c r="H9" s="265"/>
    </row>
    <row r="10" spans="1:9" ht="15.75" customHeight="1" thickBot="1" x14ac:dyDescent="0.25">
      <c r="B10" s="269"/>
      <c r="C10" s="266"/>
      <c r="D10" s="266"/>
      <c r="E10" s="266"/>
      <c r="F10" s="266"/>
      <c r="G10" s="266"/>
      <c r="H10" s="267"/>
    </row>
    <row r="11" spans="1:9" s="6" customFormat="1" ht="15.75" customHeight="1" thickBot="1" x14ac:dyDescent="0.25">
      <c r="A11" s="2"/>
      <c r="B11" s="28"/>
      <c r="C11" s="4"/>
      <c r="D11" s="4"/>
      <c r="E11" s="16"/>
      <c r="F11" s="17"/>
      <c r="G11" s="14"/>
      <c r="H11" s="14"/>
    </row>
    <row r="12" spans="1:9" s="6" customFormat="1" ht="20.100000000000001" customHeight="1" x14ac:dyDescent="0.2">
      <c r="A12" s="2"/>
      <c r="B12" s="18" t="s">
        <v>235</v>
      </c>
      <c r="C12" s="19"/>
      <c r="D12" s="19"/>
      <c r="E12" s="19"/>
      <c r="F12" s="37">
        <v>1</v>
      </c>
      <c r="G12" s="38">
        <v>10</v>
      </c>
      <c r="H12" s="54">
        <f>SUM(H13,H20,H25)</f>
        <v>8.995000000000001</v>
      </c>
    </row>
    <row r="13" spans="1:9" s="6" customFormat="1" ht="20.100000000000001" customHeight="1" x14ac:dyDescent="0.2">
      <c r="A13" s="2"/>
      <c r="B13" s="107" t="s">
        <v>236</v>
      </c>
      <c r="C13" s="132"/>
      <c r="D13" s="132"/>
      <c r="E13" s="108"/>
      <c r="F13" s="149">
        <v>0.3</v>
      </c>
      <c r="G13" s="150">
        <v>3</v>
      </c>
      <c r="H13" s="151">
        <f>SUM(H14:H19)</f>
        <v>3</v>
      </c>
    </row>
    <row r="14" spans="1:9" s="6" customFormat="1" ht="69" customHeight="1" x14ac:dyDescent="0.2">
      <c r="A14" s="2"/>
      <c r="B14" s="136" t="s">
        <v>237</v>
      </c>
      <c r="C14" s="31" t="s">
        <v>238</v>
      </c>
      <c r="D14" s="31" t="s">
        <v>239</v>
      </c>
      <c r="E14" s="137" t="s">
        <v>32</v>
      </c>
      <c r="F14" s="152">
        <v>0.15</v>
      </c>
      <c r="G14" s="153">
        <v>0.45</v>
      </c>
      <c r="H14" s="154">
        <f t="shared" ref="H14:H24" si="0">IF(E14="Yes",G14,0)</f>
        <v>0.45</v>
      </c>
    </row>
    <row r="15" spans="1:9" ht="100.5" customHeight="1" x14ac:dyDescent="0.2">
      <c r="B15" s="136" t="s">
        <v>240</v>
      </c>
      <c r="C15" s="31" t="s">
        <v>241</v>
      </c>
      <c r="D15" s="31" t="s">
        <v>242</v>
      </c>
      <c r="E15" s="84" t="s">
        <v>32</v>
      </c>
      <c r="F15" s="152">
        <v>0.2</v>
      </c>
      <c r="G15" s="153">
        <v>0.6</v>
      </c>
      <c r="H15" s="154">
        <f t="shared" si="0"/>
        <v>0.6</v>
      </c>
      <c r="I15" s="24"/>
    </row>
    <row r="16" spans="1:9" ht="73.5" customHeight="1" x14ac:dyDescent="0.2">
      <c r="B16" s="136" t="s">
        <v>243</v>
      </c>
      <c r="C16" s="31" t="s">
        <v>244</v>
      </c>
      <c r="D16" s="31" t="s">
        <v>245</v>
      </c>
      <c r="E16" s="84" t="s">
        <v>32</v>
      </c>
      <c r="F16" s="152">
        <v>0.15</v>
      </c>
      <c r="G16" s="153">
        <v>0.45</v>
      </c>
      <c r="H16" s="154">
        <f t="shared" si="0"/>
        <v>0.45</v>
      </c>
    </row>
    <row r="17" spans="1:9" ht="39.75" customHeight="1" x14ac:dyDescent="0.2">
      <c r="B17" s="136" t="s">
        <v>246</v>
      </c>
      <c r="C17" s="31" t="s">
        <v>247</v>
      </c>
      <c r="D17" s="31" t="s">
        <v>239</v>
      </c>
      <c r="E17" s="137" t="s">
        <v>32</v>
      </c>
      <c r="F17" s="152">
        <v>0.2</v>
      </c>
      <c r="G17" s="153">
        <v>0.6</v>
      </c>
      <c r="H17" s="154">
        <f>IF(E17="Yes",G17,0)</f>
        <v>0.6</v>
      </c>
    </row>
    <row r="18" spans="1:9" ht="65.25" customHeight="1" x14ac:dyDescent="0.2">
      <c r="B18" s="136" t="s">
        <v>248</v>
      </c>
      <c r="C18" s="31" t="s">
        <v>249</v>
      </c>
      <c r="D18" s="31" t="s">
        <v>250</v>
      </c>
      <c r="E18" s="137" t="s">
        <v>32</v>
      </c>
      <c r="F18" s="152">
        <v>0.2</v>
      </c>
      <c r="G18" s="153">
        <v>0.6</v>
      </c>
      <c r="H18" s="154">
        <f t="shared" si="0"/>
        <v>0.6</v>
      </c>
    </row>
    <row r="19" spans="1:9" ht="45.75" customHeight="1" x14ac:dyDescent="0.2">
      <c r="B19" s="136" t="s">
        <v>251</v>
      </c>
      <c r="C19" s="31" t="s">
        <v>252</v>
      </c>
      <c r="D19" s="31" t="s">
        <v>250</v>
      </c>
      <c r="E19" s="137" t="s">
        <v>32</v>
      </c>
      <c r="F19" s="152">
        <v>0.1</v>
      </c>
      <c r="G19" s="153">
        <v>0.3</v>
      </c>
      <c r="H19" s="154">
        <f t="shared" si="0"/>
        <v>0.3</v>
      </c>
    </row>
    <row r="20" spans="1:9" ht="20.100000000000001" customHeight="1" x14ac:dyDescent="0.2">
      <c r="B20" s="107" t="s">
        <v>253</v>
      </c>
      <c r="C20" s="132"/>
      <c r="D20" s="155"/>
      <c r="E20" s="108"/>
      <c r="F20" s="149">
        <v>0.4</v>
      </c>
      <c r="G20" s="150">
        <v>4</v>
      </c>
      <c r="H20" s="151">
        <f>SUM(H21:H24)</f>
        <v>3.2</v>
      </c>
    </row>
    <row r="21" spans="1:9" ht="30.75" customHeight="1" x14ac:dyDescent="0.2">
      <c r="B21" s="136" t="s">
        <v>254</v>
      </c>
      <c r="C21" s="156" t="s">
        <v>255</v>
      </c>
      <c r="D21" s="156" t="s">
        <v>256</v>
      </c>
      <c r="E21" s="137" t="s">
        <v>32</v>
      </c>
      <c r="F21" s="152">
        <v>0.1</v>
      </c>
      <c r="G21" s="157">
        <v>0.4</v>
      </c>
      <c r="H21" s="154">
        <f>IF(E21="Yes",G21,0)</f>
        <v>0.4</v>
      </c>
    </row>
    <row r="22" spans="1:9" ht="40.5" customHeight="1" x14ac:dyDescent="0.2">
      <c r="B22" s="136" t="s">
        <v>257</v>
      </c>
      <c r="C22" s="31" t="s">
        <v>258</v>
      </c>
      <c r="D22" s="31" t="s">
        <v>259</v>
      </c>
      <c r="E22" s="137" t="s">
        <v>32</v>
      </c>
      <c r="F22" s="152">
        <v>0.4</v>
      </c>
      <c r="G22" s="157">
        <v>1.6</v>
      </c>
      <c r="H22" s="154">
        <f>IF(E22="Yes",G22,0)</f>
        <v>1.6</v>
      </c>
    </row>
    <row r="23" spans="1:9" ht="70.5" customHeight="1" x14ac:dyDescent="0.2">
      <c r="B23" s="123" t="s">
        <v>260</v>
      </c>
      <c r="C23" s="32" t="s">
        <v>261</v>
      </c>
      <c r="D23" s="31" t="s">
        <v>262</v>
      </c>
      <c r="E23" s="137" t="s">
        <v>32</v>
      </c>
      <c r="F23" s="152">
        <v>0.3</v>
      </c>
      <c r="G23" s="157">
        <v>1.2</v>
      </c>
      <c r="H23" s="154">
        <f t="shared" si="0"/>
        <v>1.2</v>
      </c>
    </row>
    <row r="24" spans="1:9" ht="48.75" customHeight="1" x14ac:dyDescent="0.2">
      <c r="B24" s="123" t="s">
        <v>263</v>
      </c>
      <c r="C24" s="32" t="s">
        <v>264</v>
      </c>
      <c r="D24" s="31" t="s">
        <v>265</v>
      </c>
      <c r="E24" s="158"/>
      <c r="F24" s="152">
        <v>0.2</v>
      </c>
      <c r="G24" s="157">
        <v>0.8</v>
      </c>
      <c r="H24" s="154">
        <f t="shared" si="0"/>
        <v>0</v>
      </c>
      <c r="I24" s="12"/>
    </row>
    <row r="25" spans="1:9" ht="20.100000000000001" customHeight="1" x14ac:dyDescent="0.2">
      <c r="B25" s="107" t="s">
        <v>266</v>
      </c>
      <c r="C25" s="132"/>
      <c r="D25" s="132"/>
      <c r="E25" s="108"/>
      <c r="F25" s="149">
        <v>0.3</v>
      </c>
      <c r="G25" s="150">
        <v>3</v>
      </c>
      <c r="H25" s="151">
        <f>SUM(H26+H28+H35+H42+H49)</f>
        <v>2.7949999999999999</v>
      </c>
    </row>
    <row r="26" spans="1:9" s="6" customFormat="1" ht="18" customHeight="1" x14ac:dyDescent="0.2">
      <c r="B26" s="113" t="s">
        <v>267</v>
      </c>
      <c r="C26" s="159"/>
      <c r="D26" s="159"/>
      <c r="E26" s="114"/>
      <c r="F26" s="160">
        <v>0.2</v>
      </c>
      <c r="G26" s="161">
        <v>0.6</v>
      </c>
      <c r="H26" s="162">
        <f>H27</f>
        <v>0.6</v>
      </c>
    </row>
    <row r="27" spans="1:9" ht="206.25" customHeight="1" x14ac:dyDescent="0.2">
      <c r="B27" s="136" t="s">
        <v>268</v>
      </c>
      <c r="C27" s="31" t="s">
        <v>269</v>
      </c>
      <c r="D27" s="163" t="s">
        <v>270</v>
      </c>
      <c r="E27" s="84" t="s">
        <v>32</v>
      </c>
      <c r="F27" s="152">
        <v>1</v>
      </c>
      <c r="G27" s="153">
        <v>0.6</v>
      </c>
      <c r="H27" s="154">
        <f>IF(E27="Yes",G27,0)</f>
        <v>0.6</v>
      </c>
    </row>
    <row r="28" spans="1:9" ht="18" customHeight="1" x14ac:dyDescent="0.2">
      <c r="B28" s="113" t="s">
        <v>271</v>
      </c>
      <c r="C28" s="114"/>
      <c r="D28" s="114"/>
      <c r="E28" s="114"/>
      <c r="F28" s="160">
        <v>0.05</v>
      </c>
      <c r="G28" s="161">
        <v>0.15</v>
      </c>
      <c r="H28" s="162">
        <f>SUM(H29:H34)</f>
        <v>0.15000000000000002</v>
      </c>
    </row>
    <row r="29" spans="1:9" ht="179.25" customHeight="1" x14ac:dyDescent="0.2">
      <c r="B29" s="136" t="s">
        <v>272</v>
      </c>
      <c r="C29" s="31" t="s">
        <v>273</v>
      </c>
      <c r="D29" s="156" t="s">
        <v>274</v>
      </c>
      <c r="E29" s="137" t="s">
        <v>32</v>
      </c>
      <c r="F29" s="152">
        <v>0.1</v>
      </c>
      <c r="G29" s="164">
        <v>1.4999999999999999E-2</v>
      </c>
      <c r="H29" s="154">
        <f>IF(E29="Yes",G29,0)</f>
        <v>1.4999999999999999E-2</v>
      </c>
    </row>
    <row r="30" spans="1:9" ht="41.25" customHeight="1" x14ac:dyDescent="0.2">
      <c r="B30" s="136" t="s">
        <v>275</v>
      </c>
      <c r="C30" s="31" t="s">
        <v>276</v>
      </c>
      <c r="D30" s="156"/>
      <c r="E30" s="137" t="s">
        <v>32</v>
      </c>
      <c r="F30" s="152">
        <v>0.15</v>
      </c>
      <c r="G30" s="164">
        <v>2.2499999999999999E-2</v>
      </c>
      <c r="H30" s="154">
        <f>IF(E30="Yes",G30,0)</f>
        <v>2.2499999999999999E-2</v>
      </c>
    </row>
    <row r="31" spans="1:9" ht="21.75" customHeight="1" x14ac:dyDescent="0.2">
      <c r="B31" s="136" t="s">
        <v>277</v>
      </c>
      <c r="C31" s="31" t="s">
        <v>278</v>
      </c>
      <c r="D31" s="156"/>
      <c r="E31" s="137" t="s">
        <v>32</v>
      </c>
      <c r="F31" s="152">
        <v>0.2</v>
      </c>
      <c r="G31" s="164">
        <v>0.03</v>
      </c>
      <c r="H31" s="154">
        <f t="shared" ref="H31:H53" si="1">IF(E31="Yes",G31,0)</f>
        <v>0.03</v>
      </c>
    </row>
    <row r="32" spans="1:9" s="6" customFormat="1" ht="32.25" customHeight="1" x14ac:dyDescent="0.2">
      <c r="A32" s="2"/>
      <c r="B32" s="136" t="s">
        <v>279</v>
      </c>
      <c r="C32" s="31" t="s">
        <v>280</v>
      </c>
      <c r="D32" s="156"/>
      <c r="E32" s="137" t="s">
        <v>32</v>
      </c>
      <c r="F32" s="152">
        <v>0.25</v>
      </c>
      <c r="G32" s="164">
        <v>3.7499999999999999E-2</v>
      </c>
      <c r="H32" s="154">
        <f t="shared" si="1"/>
        <v>3.7499999999999999E-2</v>
      </c>
    </row>
    <row r="33" spans="1:8" s="6" customFormat="1" ht="51" x14ac:dyDescent="0.2">
      <c r="A33" s="2"/>
      <c r="B33" s="136" t="s">
        <v>281</v>
      </c>
      <c r="C33" s="31" t="s">
        <v>282</v>
      </c>
      <c r="D33" s="156"/>
      <c r="E33" s="137" t="s">
        <v>32</v>
      </c>
      <c r="F33" s="152">
        <v>0.1</v>
      </c>
      <c r="G33" s="164">
        <v>1.4999999999999999E-2</v>
      </c>
      <c r="H33" s="154">
        <f t="shared" si="1"/>
        <v>1.4999999999999999E-2</v>
      </c>
    </row>
    <row r="34" spans="1:8" s="6" customFormat="1" ht="25.5" x14ac:dyDescent="0.2">
      <c r="A34" s="2"/>
      <c r="B34" s="136" t="s">
        <v>283</v>
      </c>
      <c r="C34" s="31" t="s">
        <v>284</v>
      </c>
      <c r="D34" s="156"/>
      <c r="E34" s="137" t="s">
        <v>32</v>
      </c>
      <c r="F34" s="152">
        <v>0.2</v>
      </c>
      <c r="G34" s="164">
        <v>0.03</v>
      </c>
      <c r="H34" s="154">
        <f t="shared" si="1"/>
        <v>0.03</v>
      </c>
    </row>
    <row r="35" spans="1:8" s="6" customFormat="1" ht="18" customHeight="1" x14ac:dyDescent="0.2">
      <c r="A35" s="2"/>
      <c r="B35" s="113" t="s">
        <v>285</v>
      </c>
      <c r="C35" s="114"/>
      <c r="D35" s="114"/>
      <c r="E35" s="114"/>
      <c r="F35" s="160">
        <v>0.3</v>
      </c>
      <c r="G35" s="161">
        <v>0.9</v>
      </c>
      <c r="H35" s="162">
        <f>SUM(H36:H41)</f>
        <v>0.67500000000000004</v>
      </c>
    </row>
    <row r="36" spans="1:8" s="6" customFormat="1" ht="153" x14ac:dyDescent="0.2">
      <c r="A36" s="2"/>
      <c r="B36" s="136" t="s">
        <v>286</v>
      </c>
      <c r="C36" s="32" t="s">
        <v>287</v>
      </c>
      <c r="D36" s="156"/>
      <c r="E36" s="137" t="s">
        <v>32</v>
      </c>
      <c r="F36" s="152">
        <v>0.1</v>
      </c>
      <c r="G36" s="153">
        <v>0.09</v>
      </c>
      <c r="H36" s="154">
        <f t="shared" si="1"/>
        <v>0.09</v>
      </c>
    </row>
    <row r="37" spans="1:8" s="6" customFormat="1" ht="40.5" customHeight="1" x14ac:dyDescent="0.2">
      <c r="A37" s="2"/>
      <c r="B37" s="136" t="s">
        <v>288</v>
      </c>
      <c r="C37" s="31" t="s">
        <v>276</v>
      </c>
      <c r="D37" s="156"/>
      <c r="E37" s="137" t="s">
        <v>32</v>
      </c>
      <c r="F37" s="152">
        <v>0.15</v>
      </c>
      <c r="G37" s="153">
        <v>0.13500000000000001</v>
      </c>
      <c r="H37" s="154">
        <f t="shared" si="1"/>
        <v>0.13500000000000001</v>
      </c>
    </row>
    <row r="38" spans="1:8" s="6" customFormat="1" ht="129" customHeight="1" x14ac:dyDescent="0.2">
      <c r="A38" s="2"/>
      <c r="B38" s="136" t="s">
        <v>277</v>
      </c>
      <c r="C38" s="31" t="s">
        <v>289</v>
      </c>
      <c r="D38" s="156" t="s">
        <v>290</v>
      </c>
      <c r="E38" s="84" t="s">
        <v>32</v>
      </c>
      <c r="F38" s="152">
        <v>0.2</v>
      </c>
      <c r="G38" s="153">
        <v>0.18</v>
      </c>
      <c r="H38" s="154">
        <f t="shared" si="1"/>
        <v>0.18</v>
      </c>
    </row>
    <row r="39" spans="1:8" s="6" customFormat="1" ht="38.25" customHeight="1" x14ac:dyDescent="0.2">
      <c r="A39" s="2"/>
      <c r="B39" s="136" t="s">
        <v>291</v>
      </c>
      <c r="C39" s="31" t="s">
        <v>292</v>
      </c>
      <c r="D39" s="156" t="s">
        <v>293</v>
      </c>
      <c r="E39" s="137"/>
      <c r="F39" s="152">
        <v>0.25</v>
      </c>
      <c r="G39" s="153">
        <v>0.22500000000000001</v>
      </c>
      <c r="H39" s="154">
        <f t="shared" si="1"/>
        <v>0</v>
      </c>
    </row>
    <row r="40" spans="1:8" s="6" customFormat="1" ht="51" x14ac:dyDescent="0.2">
      <c r="A40" s="2"/>
      <c r="B40" s="136" t="s">
        <v>281</v>
      </c>
      <c r="C40" s="31" t="s">
        <v>294</v>
      </c>
      <c r="D40" s="156"/>
      <c r="E40" s="137" t="s">
        <v>32</v>
      </c>
      <c r="F40" s="152">
        <v>0.1</v>
      </c>
      <c r="G40" s="153">
        <v>0.09</v>
      </c>
      <c r="H40" s="154">
        <f t="shared" si="1"/>
        <v>0.09</v>
      </c>
    </row>
    <row r="41" spans="1:8" s="6" customFormat="1" ht="25.5" x14ac:dyDescent="0.2">
      <c r="A41" s="2"/>
      <c r="B41" s="136" t="s">
        <v>283</v>
      </c>
      <c r="C41" s="31" t="s">
        <v>295</v>
      </c>
      <c r="D41" s="156"/>
      <c r="E41" s="137" t="s">
        <v>32</v>
      </c>
      <c r="F41" s="152">
        <v>0.2</v>
      </c>
      <c r="G41" s="153">
        <v>0.18</v>
      </c>
      <c r="H41" s="154">
        <f t="shared" si="1"/>
        <v>0.18</v>
      </c>
    </row>
    <row r="42" spans="1:8" s="6" customFormat="1" ht="18" customHeight="1" x14ac:dyDescent="0.2">
      <c r="A42" s="2"/>
      <c r="B42" s="113" t="s">
        <v>296</v>
      </c>
      <c r="C42" s="114"/>
      <c r="D42" s="114"/>
      <c r="E42" s="114"/>
      <c r="F42" s="160">
        <v>0.3</v>
      </c>
      <c r="G42" s="161">
        <v>0.9</v>
      </c>
      <c r="H42" s="162">
        <f>SUM(H43:H48)</f>
        <v>0.89999999999999991</v>
      </c>
    </row>
    <row r="43" spans="1:8" s="6" customFormat="1" ht="112.5" customHeight="1" x14ac:dyDescent="0.2">
      <c r="A43" s="2"/>
      <c r="B43" s="136" t="s">
        <v>297</v>
      </c>
      <c r="C43" s="31" t="s">
        <v>298</v>
      </c>
      <c r="D43" s="156" t="s">
        <v>299</v>
      </c>
      <c r="E43" s="84" t="s">
        <v>32</v>
      </c>
      <c r="F43" s="152">
        <v>0.1</v>
      </c>
      <c r="G43" s="153">
        <v>0.09</v>
      </c>
      <c r="H43" s="154">
        <f t="shared" si="1"/>
        <v>0.09</v>
      </c>
    </row>
    <row r="44" spans="1:8" s="6" customFormat="1" ht="51" x14ac:dyDescent="0.2">
      <c r="A44" s="2"/>
      <c r="B44" s="136" t="s">
        <v>300</v>
      </c>
      <c r="C44" s="31" t="s">
        <v>276</v>
      </c>
      <c r="D44" s="156"/>
      <c r="E44" s="84" t="s">
        <v>32</v>
      </c>
      <c r="F44" s="152">
        <v>0.15</v>
      </c>
      <c r="G44" s="153">
        <v>0.13500000000000001</v>
      </c>
      <c r="H44" s="154">
        <f t="shared" si="1"/>
        <v>0.13500000000000001</v>
      </c>
    </row>
    <row r="45" spans="1:8" s="6" customFormat="1" ht="22.5" customHeight="1" x14ac:dyDescent="0.2">
      <c r="A45" s="2"/>
      <c r="B45" s="136" t="s">
        <v>277</v>
      </c>
      <c r="C45" s="31" t="s">
        <v>301</v>
      </c>
      <c r="D45" s="156"/>
      <c r="E45" s="84" t="s">
        <v>32</v>
      </c>
      <c r="F45" s="152">
        <v>0.2</v>
      </c>
      <c r="G45" s="153">
        <v>0.18</v>
      </c>
      <c r="H45" s="154">
        <f t="shared" si="1"/>
        <v>0.18</v>
      </c>
    </row>
    <row r="46" spans="1:8" s="6" customFormat="1" ht="31.5" customHeight="1" x14ac:dyDescent="0.2">
      <c r="A46" s="2"/>
      <c r="B46" s="136" t="s">
        <v>302</v>
      </c>
      <c r="C46" s="31" t="s">
        <v>303</v>
      </c>
      <c r="D46" s="156"/>
      <c r="E46" s="84" t="s">
        <v>32</v>
      </c>
      <c r="F46" s="152">
        <v>0.25</v>
      </c>
      <c r="G46" s="153">
        <v>0.22500000000000001</v>
      </c>
      <c r="H46" s="154">
        <f t="shared" si="1"/>
        <v>0.22500000000000001</v>
      </c>
    </row>
    <row r="47" spans="1:8" s="6" customFormat="1" ht="51" x14ac:dyDescent="0.2">
      <c r="A47" s="2"/>
      <c r="B47" s="136" t="s">
        <v>281</v>
      </c>
      <c r="C47" s="31" t="s">
        <v>304</v>
      </c>
      <c r="D47" s="156"/>
      <c r="E47" s="84" t="s">
        <v>32</v>
      </c>
      <c r="F47" s="152">
        <v>0.1</v>
      </c>
      <c r="G47" s="153">
        <v>0.09</v>
      </c>
      <c r="H47" s="154">
        <f t="shared" si="1"/>
        <v>0.09</v>
      </c>
    </row>
    <row r="48" spans="1:8" s="6" customFormat="1" ht="25.5" x14ac:dyDescent="0.2">
      <c r="A48" s="2"/>
      <c r="B48" s="136" t="s">
        <v>283</v>
      </c>
      <c r="C48" s="31" t="s">
        <v>305</v>
      </c>
      <c r="D48" s="156" t="s">
        <v>306</v>
      </c>
      <c r="E48" s="84" t="s">
        <v>32</v>
      </c>
      <c r="F48" s="152">
        <v>0.2</v>
      </c>
      <c r="G48" s="153">
        <v>0.18</v>
      </c>
      <c r="H48" s="154">
        <f t="shared" si="1"/>
        <v>0.18</v>
      </c>
    </row>
    <row r="49" spans="2:8" s="6" customFormat="1" ht="18" customHeight="1" x14ac:dyDescent="0.2">
      <c r="B49" s="113" t="s">
        <v>307</v>
      </c>
      <c r="C49" s="114"/>
      <c r="D49" s="114"/>
      <c r="E49" s="114"/>
      <c r="F49" s="160">
        <v>0.15</v>
      </c>
      <c r="G49" s="161">
        <v>0.45</v>
      </c>
      <c r="H49" s="162">
        <f>SUM(H50:H54)</f>
        <v>0.47</v>
      </c>
    </row>
    <row r="50" spans="2:8" s="6" customFormat="1" x14ac:dyDescent="0.2">
      <c r="B50" s="165" t="s">
        <v>308</v>
      </c>
      <c r="C50" s="166"/>
      <c r="D50" s="166"/>
      <c r="E50" s="84" t="s">
        <v>32</v>
      </c>
      <c r="F50" s="152">
        <v>0.3</v>
      </c>
      <c r="G50" s="157">
        <v>0.13500000000000001</v>
      </c>
      <c r="H50" s="154">
        <f>IF(E50="Yes",G50,0)</f>
        <v>0.13500000000000001</v>
      </c>
    </row>
    <row r="51" spans="2:8" s="6" customFormat="1" ht="25.5" x14ac:dyDescent="0.2">
      <c r="B51" s="165" t="s">
        <v>309</v>
      </c>
      <c r="C51" s="166"/>
      <c r="D51" s="166" t="s">
        <v>310</v>
      </c>
      <c r="E51" s="84" t="s">
        <v>32</v>
      </c>
      <c r="F51" s="152">
        <v>0.3</v>
      </c>
      <c r="G51" s="157">
        <v>0.13500000000000001</v>
      </c>
      <c r="H51" s="154">
        <f t="shared" ref="H51:H52" si="2">IF(E51="Yes",G51,0)</f>
        <v>0.13500000000000001</v>
      </c>
    </row>
    <row r="52" spans="2:8" s="6" customFormat="1" ht="25.5" x14ac:dyDescent="0.2">
      <c r="B52" s="165" t="s">
        <v>311</v>
      </c>
      <c r="C52" s="166"/>
      <c r="D52" s="166" t="s">
        <v>312</v>
      </c>
      <c r="E52" s="84" t="s">
        <v>32</v>
      </c>
      <c r="F52" s="152">
        <v>0.2</v>
      </c>
      <c r="G52" s="157">
        <v>0.1</v>
      </c>
      <c r="H52" s="154">
        <f t="shared" si="2"/>
        <v>0.1</v>
      </c>
    </row>
    <row r="53" spans="2:8" s="6" customFormat="1" ht="25.5" x14ac:dyDescent="0.2">
      <c r="B53" s="165" t="s">
        <v>313</v>
      </c>
      <c r="C53" s="166"/>
      <c r="D53" s="166" t="s">
        <v>312</v>
      </c>
      <c r="E53" s="84" t="s">
        <v>32</v>
      </c>
      <c r="F53" s="152">
        <v>0.2</v>
      </c>
      <c r="G53" s="157">
        <v>0.1</v>
      </c>
      <c r="H53" s="154">
        <f t="shared" si="1"/>
        <v>0.1</v>
      </c>
    </row>
    <row r="54" spans="2:8" s="6" customFormat="1" ht="13.5" thickBot="1" x14ac:dyDescent="0.25">
      <c r="B54" s="10"/>
      <c r="C54" s="10"/>
      <c r="D54" s="10"/>
      <c r="E54" s="34"/>
      <c r="F54" s="35"/>
      <c r="G54" s="36"/>
      <c r="H54" s="55"/>
    </row>
    <row r="55" spans="2:8" s="6" customFormat="1" ht="30" customHeight="1" x14ac:dyDescent="0.2">
      <c r="B55" s="61" t="s">
        <v>314</v>
      </c>
      <c r="C55" s="19"/>
      <c r="D55" s="19"/>
      <c r="E55" s="20"/>
      <c r="F55" s="21">
        <v>1</v>
      </c>
      <c r="G55" s="22">
        <v>10</v>
      </c>
      <c r="H55" s="54">
        <f>MAX(H56,H62,H69)</f>
        <v>10</v>
      </c>
    </row>
    <row r="56" spans="2:8" s="6" customFormat="1" ht="30" customHeight="1" x14ac:dyDescent="0.2">
      <c r="B56" s="167" t="s">
        <v>315</v>
      </c>
      <c r="C56" s="108"/>
      <c r="D56" s="108"/>
      <c r="E56" s="109"/>
      <c r="F56" s="110">
        <v>1</v>
      </c>
      <c r="G56" s="111">
        <v>10</v>
      </c>
      <c r="H56" s="168">
        <f>SUM(H57:H61)</f>
        <v>10</v>
      </c>
    </row>
    <row r="57" spans="2:8" s="6" customFormat="1" ht="132" customHeight="1" x14ac:dyDescent="0.2">
      <c r="B57" s="136" t="s">
        <v>316</v>
      </c>
      <c r="C57" s="156" t="s">
        <v>317</v>
      </c>
      <c r="D57" s="163"/>
      <c r="E57" s="137" t="s">
        <v>32</v>
      </c>
      <c r="F57" s="169">
        <v>0.4</v>
      </c>
      <c r="G57" s="120">
        <v>4</v>
      </c>
      <c r="H57" s="170">
        <f>IF(E57="Yes",G57,0)</f>
        <v>4</v>
      </c>
    </row>
    <row r="58" spans="2:8" s="6" customFormat="1" ht="30" customHeight="1" x14ac:dyDescent="0.2">
      <c r="B58" s="136" t="s">
        <v>318</v>
      </c>
      <c r="C58" s="171" t="s">
        <v>319</v>
      </c>
      <c r="D58" s="163"/>
      <c r="E58" s="84" t="s">
        <v>32</v>
      </c>
      <c r="F58" s="169">
        <v>0.15</v>
      </c>
      <c r="G58" s="120">
        <v>1.5</v>
      </c>
      <c r="H58" s="170">
        <f t="shared" ref="H58:H61" si="3">IF(E58="Yes",G58,0)</f>
        <v>1.5</v>
      </c>
    </row>
    <row r="59" spans="2:8" s="6" customFormat="1" ht="30" customHeight="1" x14ac:dyDescent="0.2">
      <c r="B59" s="136" t="s">
        <v>320</v>
      </c>
      <c r="C59" s="171" t="s">
        <v>319</v>
      </c>
      <c r="D59" s="163"/>
      <c r="E59" s="84" t="s">
        <v>32</v>
      </c>
      <c r="F59" s="169">
        <v>0.15</v>
      </c>
      <c r="G59" s="120">
        <v>1.5</v>
      </c>
      <c r="H59" s="170">
        <f t="shared" si="3"/>
        <v>1.5</v>
      </c>
    </row>
    <row r="60" spans="2:8" s="6" customFormat="1" ht="30" customHeight="1" x14ac:dyDescent="0.2">
      <c r="B60" s="136" t="s">
        <v>321</v>
      </c>
      <c r="C60" s="171" t="s">
        <v>319</v>
      </c>
      <c r="D60" s="163"/>
      <c r="E60" s="84" t="s">
        <v>32</v>
      </c>
      <c r="F60" s="169">
        <v>0.15</v>
      </c>
      <c r="G60" s="120">
        <v>1.5</v>
      </c>
      <c r="H60" s="170">
        <f t="shared" si="3"/>
        <v>1.5</v>
      </c>
    </row>
    <row r="61" spans="2:8" s="6" customFormat="1" ht="56.25" customHeight="1" x14ac:dyDescent="0.2">
      <c r="B61" s="136" t="s">
        <v>322</v>
      </c>
      <c r="C61" s="171" t="s">
        <v>319</v>
      </c>
      <c r="D61" s="163"/>
      <c r="E61" s="84" t="s">
        <v>32</v>
      </c>
      <c r="F61" s="169">
        <v>0.15</v>
      </c>
      <c r="G61" s="120">
        <v>1.5</v>
      </c>
      <c r="H61" s="170">
        <f t="shared" si="3"/>
        <v>1.5</v>
      </c>
    </row>
    <row r="62" spans="2:8" s="6" customFormat="1" ht="30" customHeight="1" x14ac:dyDescent="0.2">
      <c r="B62" s="167" t="s">
        <v>323</v>
      </c>
      <c r="C62" s="108"/>
      <c r="D62" s="108"/>
      <c r="E62" s="109"/>
      <c r="F62" s="110">
        <v>1</v>
      </c>
      <c r="G62" s="111">
        <v>10</v>
      </c>
      <c r="H62" s="168">
        <f>SUM(H63:H68)</f>
        <v>0</v>
      </c>
    </row>
    <row r="63" spans="2:8" s="6" customFormat="1" ht="30" customHeight="1" x14ac:dyDescent="0.2">
      <c r="B63" s="136" t="s">
        <v>324</v>
      </c>
      <c r="C63" s="163" t="s">
        <v>325</v>
      </c>
      <c r="D63" s="163"/>
      <c r="E63" s="126"/>
      <c r="F63" s="169">
        <v>0.4</v>
      </c>
      <c r="G63" s="120">
        <v>4</v>
      </c>
      <c r="H63" s="170">
        <f>IF(E63="Yes",G63,0)</f>
        <v>0</v>
      </c>
    </row>
    <row r="64" spans="2:8" s="6" customFormat="1" ht="30" customHeight="1" x14ac:dyDescent="0.2">
      <c r="B64" s="156" t="s">
        <v>326</v>
      </c>
      <c r="C64" s="163" t="s">
        <v>319</v>
      </c>
      <c r="D64" s="163"/>
      <c r="E64" s="126"/>
      <c r="F64" s="169">
        <v>0.12</v>
      </c>
      <c r="G64" s="120">
        <v>1.2</v>
      </c>
      <c r="H64" s="170">
        <f t="shared" ref="H64:H68" si="4">IF(E64="Yes",G64,0)</f>
        <v>0</v>
      </c>
    </row>
    <row r="65" spans="2:10" s="6" customFormat="1" x14ac:dyDescent="0.2">
      <c r="B65" s="156" t="s">
        <v>327</v>
      </c>
      <c r="C65" s="163" t="s">
        <v>319</v>
      </c>
      <c r="D65" s="163"/>
      <c r="E65" s="126"/>
      <c r="F65" s="169">
        <v>0.12</v>
      </c>
      <c r="G65" s="120">
        <v>1.2</v>
      </c>
      <c r="H65" s="170">
        <f t="shared" si="4"/>
        <v>0</v>
      </c>
    </row>
    <row r="66" spans="2:10" s="6" customFormat="1" ht="20.100000000000001" customHeight="1" x14ac:dyDescent="0.2">
      <c r="B66" s="156" t="s">
        <v>328</v>
      </c>
      <c r="C66" s="163" t="s">
        <v>319</v>
      </c>
      <c r="D66" s="163"/>
      <c r="E66" s="126"/>
      <c r="F66" s="169">
        <v>0.12</v>
      </c>
      <c r="G66" s="120">
        <v>1.2</v>
      </c>
      <c r="H66" s="170">
        <f t="shared" si="4"/>
        <v>0</v>
      </c>
    </row>
    <row r="67" spans="2:10" s="6" customFormat="1" ht="20.100000000000001" customHeight="1" x14ac:dyDescent="0.2">
      <c r="B67" s="156" t="s">
        <v>329</v>
      </c>
      <c r="C67" s="163" t="s">
        <v>319</v>
      </c>
      <c r="D67" s="163"/>
      <c r="E67" s="126"/>
      <c r="F67" s="169">
        <v>0.12</v>
      </c>
      <c r="G67" s="120">
        <v>1.2</v>
      </c>
      <c r="H67" s="170">
        <f t="shared" si="4"/>
        <v>0</v>
      </c>
    </row>
    <row r="68" spans="2:10" s="6" customFormat="1" ht="25.5" x14ac:dyDescent="0.2">
      <c r="B68" s="156" t="s">
        <v>330</v>
      </c>
      <c r="C68" s="172" t="s">
        <v>319</v>
      </c>
      <c r="D68" s="163"/>
      <c r="E68" s="126"/>
      <c r="F68" s="169">
        <v>0.12</v>
      </c>
      <c r="G68" s="120">
        <v>1.2</v>
      </c>
      <c r="H68" s="170">
        <f t="shared" si="4"/>
        <v>0</v>
      </c>
      <c r="J68" s="23"/>
    </row>
    <row r="69" spans="2:10" s="6" customFormat="1" x14ac:dyDescent="0.2">
      <c r="B69" s="167" t="s">
        <v>331</v>
      </c>
      <c r="C69" s="108"/>
      <c r="D69" s="108"/>
      <c r="E69" s="109"/>
      <c r="F69" s="110"/>
      <c r="G69" s="111"/>
      <c r="H69" s="168"/>
    </row>
    <row r="70" spans="2:10" s="6" customFormat="1" ht="29.25" customHeight="1" thickBot="1" x14ac:dyDescent="0.25">
      <c r="B70" s="144" t="s">
        <v>332</v>
      </c>
      <c r="C70" s="173" t="s">
        <v>333</v>
      </c>
      <c r="D70" s="174" t="s">
        <v>334</v>
      </c>
      <c r="E70" s="175"/>
      <c r="F70" s="176"/>
      <c r="G70" s="177"/>
      <c r="H70" s="178"/>
    </row>
    <row r="71" spans="2:10" s="6" customFormat="1" ht="20.100000000000001" customHeight="1" thickBot="1" x14ac:dyDescent="0.25">
      <c r="B71" s="28"/>
      <c r="C71" s="10"/>
      <c r="D71" s="34"/>
      <c r="E71" s="57"/>
      <c r="F71" s="58"/>
      <c r="G71" s="59"/>
      <c r="H71" s="60"/>
    </row>
    <row r="72" spans="2:10" s="6" customFormat="1" ht="20.100000000000001" customHeight="1" x14ac:dyDescent="0.2">
      <c r="B72" s="18" t="s">
        <v>335</v>
      </c>
      <c r="C72" s="19"/>
      <c r="D72" s="19"/>
      <c r="E72" s="19"/>
      <c r="F72" s="37">
        <v>1</v>
      </c>
      <c r="G72" s="38">
        <v>10</v>
      </c>
      <c r="H72" s="54">
        <f>H77+H73</f>
        <v>9.0549999999999997</v>
      </c>
      <c r="J72" s="12"/>
    </row>
    <row r="73" spans="2:10" s="6" customFormat="1" ht="20.100000000000001" customHeight="1" x14ac:dyDescent="0.2">
      <c r="B73" s="107" t="s">
        <v>336</v>
      </c>
      <c r="C73" s="108"/>
      <c r="D73" s="108"/>
      <c r="E73" s="108"/>
      <c r="F73" s="179">
        <v>0.25</v>
      </c>
      <c r="G73" s="180">
        <v>2.5</v>
      </c>
      <c r="H73" s="168">
        <f>SUM(H74:H76)</f>
        <v>2.5</v>
      </c>
    </row>
    <row r="74" spans="2:10" s="6" customFormat="1" ht="60.75" customHeight="1" x14ac:dyDescent="0.2">
      <c r="B74" s="136" t="s">
        <v>337</v>
      </c>
      <c r="C74" s="31" t="s">
        <v>338</v>
      </c>
      <c r="D74" s="163"/>
      <c r="E74" s="84" t="s">
        <v>32</v>
      </c>
      <c r="F74" s="152">
        <v>0.3</v>
      </c>
      <c r="G74" s="181">
        <v>0.75</v>
      </c>
      <c r="H74" s="154">
        <f>IF(E74="Yes",G74,0)</f>
        <v>0.75</v>
      </c>
    </row>
    <row r="75" spans="2:10" s="6" customFormat="1" ht="54" customHeight="1" x14ac:dyDescent="0.2">
      <c r="B75" s="136" t="s">
        <v>339</v>
      </c>
      <c r="C75" s="31" t="s">
        <v>340</v>
      </c>
      <c r="D75" s="163" t="s">
        <v>341</v>
      </c>
      <c r="E75" s="84" t="s">
        <v>32</v>
      </c>
      <c r="F75" s="152">
        <v>0.4</v>
      </c>
      <c r="G75" s="181">
        <v>1</v>
      </c>
      <c r="H75" s="154">
        <f>IF(E75="Yes",G75,0)</f>
        <v>1</v>
      </c>
    </row>
    <row r="76" spans="2:10" s="6" customFormat="1" ht="41.25" customHeight="1" x14ac:dyDescent="0.2">
      <c r="B76" s="136" t="s">
        <v>342</v>
      </c>
      <c r="C76" s="31" t="s">
        <v>343</v>
      </c>
      <c r="D76" s="163" t="s">
        <v>344</v>
      </c>
      <c r="E76" s="84" t="s">
        <v>32</v>
      </c>
      <c r="F76" s="152">
        <v>0.3</v>
      </c>
      <c r="G76" s="181">
        <v>0.75</v>
      </c>
      <c r="H76" s="154">
        <f>IF(E76="Yes",G76,0)</f>
        <v>0.75</v>
      </c>
    </row>
    <row r="77" spans="2:10" s="6" customFormat="1" ht="21" customHeight="1" x14ac:dyDescent="0.2">
      <c r="B77" s="107" t="s">
        <v>345</v>
      </c>
      <c r="C77" s="108"/>
      <c r="D77" s="108"/>
      <c r="E77" s="108"/>
      <c r="F77" s="179">
        <v>0.75</v>
      </c>
      <c r="G77" s="180">
        <v>7.5</v>
      </c>
      <c r="H77" s="168">
        <f>SUM(H82+H78)</f>
        <v>6.5549999999999997</v>
      </c>
    </row>
    <row r="78" spans="2:10" s="6" customFormat="1" ht="27.75" customHeight="1" x14ac:dyDescent="0.2">
      <c r="B78" s="113" t="s">
        <v>346</v>
      </c>
      <c r="C78" s="114"/>
      <c r="D78" s="114"/>
      <c r="E78" s="114"/>
      <c r="F78" s="160">
        <v>0.3</v>
      </c>
      <c r="G78" s="161">
        <v>2.25</v>
      </c>
      <c r="H78" s="162">
        <f>SUM(H79:H81)</f>
        <v>2.25</v>
      </c>
    </row>
    <row r="79" spans="2:10" s="6" customFormat="1" ht="28.5" customHeight="1" x14ac:dyDescent="0.2">
      <c r="B79" s="136" t="s">
        <v>347</v>
      </c>
      <c r="C79" s="31" t="s">
        <v>348</v>
      </c>
      <c r="D79" s="163"/>
      <c r="E79" s="84" t="s">
        <v>32</v>
      </c>
      <c r="F79" s="152">
        <v>0.4</v>
      </c>
      <c r="G79" s="181">
        <v>0.9</v>
      </c>
      <c r="H79" s="154">
        <f>IF(E79="Yes",G79,0)</f>
        <v>0.9</v>
      </c>
    </row>
    <row r="80" spans="2:10" ht="20.100000000000001" customHeight="1" x14ac:dyDescent="0.2">
      <c r="B80" s="136" t="s">
        <v>349</v>
      </c>
      <c r="C80" s="31" t="s">
        <v>350</v>
      </c>
      <c r="D80" s="163"/>
      <c r="E80" s="84" t="s">
        <v>32</v>
      </c>
      <c r="F80" s="152">
        <v>0.3</v>
      </c>
      <c r="G80" s="181">
        <v>0.67500000000000004</v>
      </c>
      <c r="H80" s="154">
        <f t="shared" ref="H80:H81" si="5">IF(E80="Yes",G80,0)</f>
        <v>0.67500000000000004</v>
      </c>
    </row>
    <row r="81" spans="2:9" ht="134.25" customHeight="1" x14ac:dyDescent="0.2">
      <c r="B81" s="136" t="s">
        <v>351</v>
      </c>
      <c r="C81" s="31" t="s">
        <v>352</v>
      </c>
      <c r="D81" s="163" t="s">
        <v>353</v>
      </c>
      <c r="E81" s="84" t="s">
        <v>32</v>
      </c>
      <c r="F81" s="152">
        <v>0.3</v>
      </c>
      <c r="G81" s="181">
        <v>0.67500000000000004</v>
      </c>
      <c r="H81" s="154">
        <f t="shared" si="5"/>
        <v>0.67500000000000004</v>
      </c>
    </row>
    <row r="82" spans="2:9" ht="31.5" customHeight="1" x14ac:dyDescent="0.2">
      <c r="B82" s="182" t="s">
        <v>354</v>
      </c>
      <c r="C82" s="183"/>
      <c r="D82" s="183"/>
      <c r="E82" s="183"/>
      <c r="F82" s="160">
        <v>0.7</v>
      </c>
      <c r="G82" s="184">
        <v>5.25</v>
      </c>
      <c r="H82" s="185">
        <f>SUM(H89+H83)</f>
        <v>4.3049999999999997</v>
      </c>
    </row>
    <row r="83" spans="2:9" ht="20.100000000000001" customHeight="1" x14ac:dyDescent="0.2">
      <c r="B83" s="186" t="s">
        <v>355</v>
      </c>
      <c r="C83" s="33"/>
      <c r="D83" s="187"/>
      <c r="E83" s="187"/>
      <c r="F83" s="188">
        <v>0.6</v>
      </c>
      <c r="G83" s="189">
        <v>3.15</v>
      </c>
      <c r="H83" s="190">
        <f>MAX(H84:H88)</f>
        <v>2.2050000000000001</v>
      </c>
    </row>
    <row r="84" spans="2:9" s="11" customFormat="1" ht="20.100000000000001" customHeight="1" x14ac:dyDescent="0.2">
      <c r="B84" s="191" t="s">
        <v>356</v>
      </c>
      <c r="C84" s="163" t="s">
        <v>357</v>
      </c>
      <c r="D84" s="163"/>
      <c r="E84" s="84"/>
      <c r="F84" s="152">
        <v>1</v>
      </c>
      <c r="G84" s="181">
        <v>3.15</v>
      </c>
      <c r="H84" s="154">
        <f>IF(E84="Yes",G84,0)</f>
        <v>0</v>
      </c>
      <c r="I84" s="6"/>
    </row>
    <row r="85" spans="2:9" s="11" customFormat="1" ht="38.25" x14ac:dyDescent="0.2">
      <c r="B85" s="191" t="s">
        <v>358</v>
      </c>
      <c r="C85" s="163" t="s">
        <v>357</v>
      </c>
      <c r="D85" s="163" t="s">
        <v>359</v>
      </c>
      <c r="E85" s="84" t="s">
        <v>32</v>
      </c>
      <c r="F85" s="152">
        <v>0.7</v>
      </c>
      <c r="G85" s="181">
        <v>2.2050000000000001</v>
      </c>
      <c r="H85" s="154">
        <f>IF(E85="Yes",G85,0)</f>
        <v>2.2050000000000001</v>
      </c>
      <c r="I85" s="6"/>
    </row>
    <row r="86" spans="2:9" ht="20.100000000000001" customHeight="1" x14ac:dyDescent="0.2">
      <c r="B86" s="191" t="s">
        <v>360</v>
      </c>
      <c r="C86" s="163" t="s">
        <v>357</v>
      </c>
      <c r="D86" s="163"/>
      <c r="E86" s="84"/>
      <c r="F86" s="152">
        <v>0.6</v>
      </c>
      <c r="G86" s="181">
        <v>1.89</v>
      </c>
      <c r="H86" s="154">
        <f>IF(E86="Yes",G86,0)</f>
        <v>0</v>
      </c>
    </row>
    <row r="87" spans="2:9" ht="20.100000000000001" customHeight="1" x14ac:dyDescent="0.2">
      <c r="B87" s="191" t="s">
        <v>361</v>
      </c>
      <c r="C87" s="163" t="s">
        <v>357</v>
      </c>
      <c r="D87" s="163"/>
      <c r="E87" s="84"/>
      <c r="F87" s="152">
        <v>0.5</v>
      </c>
      <c r="G87" s="181">
        <v>1.575</v>
      </c>
      <c r="H87" s="154">
        <f>IF(E87="Yes",G87,0)</f>
        <v>0</v>
      </c>
    </row>
    <row r="88" spans="2:9" ht="20.100000000000001" customHeight="1" x14ac:dyDescent="0.2">
      <c r="B88" s="191" t="s">
        <v>362</v>
      </c>
      <c r="C88" s="163" t="s">
        <v>357</v>
      </c>
      <c r="D88" s="163"/>
      <c r="E88" s="84"/>
      <c r="F88" s="152">
        <v>0.3</v>
      </c>
      <c r="G88" s="181">
        <v>0.94499999999999995</v>
      </c>
      <c r="H88" s="154">
        <f>IF(E88="Yes",G88,0)</f>
        <v>0</v>
      </c>
    </row>
    <row r="89" spans="2:9" ht="15.75" customHeight="1" thickBot="1" x14ac:dyDescent="0.25">
      <c r="B89" s="43" t="s">
        <v>363</v>
      </c>
      <c r="C89" s="44"/>
      <c r="D89" s="45"/>
      <c r="E89" s="45"/>
      <c r="F89" s="46">
        <v>0.4</v>
      </c>
      <c r="G89" s="47">
        <v>2.1</v>
      </c>
      <c r="H89" s="69">
        <f>SUM(H90:H94)</f>
        <v>2.1</v>
      </c>
    </row>
    <row r="90" spans="2:9" ht="51" x14ac:dyDescent="0.2">
      <c r="B90" s="48" t="s">
        <v>364</v>
      </c>
      <c r="C90" s="49" t="s">
        <v>365</v>
      </c>
      <c r="D90" s="50"/>
      <c r="E90" s="51" t="s">
        <v>32</v>
      </c>
      <c r="F90" s="52">
        <v>0.25</v>
      </c>
      <c r="G90" s="53">
        <v>0.52500000000000002</v>
      </c>
      <c r="H90" s="154">
        <f t="shared" ref="H90:H94" si="6">IF(E90="Yes",G90,0)</f>
        <v>0.52500000000000002</v>
      </c>
    </row>
    <row r="91" spans="2:9" ht="51" x14ac:dyDescent="0.2">
      <c r="B91" s="192" t="s">
        <v>366</v>
      </c>
      <c r="C91" s="163"/>
      <c r="D91" s="163" t="s">
        <v>367</v>
      </c>
      <c r="E91" s="84" t="s">
        <v>32</v>
      </c>
      <c r="F91" s="152">
        <v>0.15</v>
      </c>
      <c r="G91" s="181">
        <v>0.315</v>
      </c>
      <c r="H91" s="154">
        <f t="shared" si="6"/>
        <v>0.315</v>
      </c>
    </row>
    <row r="92" spans="2:9" ht="25.5" x14ac:dyDescent="0.2">
      <c r="B92" s="192" t="s">
        <v>368</v>
      </c>
      <c r="C92" s="193" t="s">
        <v>369</v>
      </c>
      <c r="D92" s="163" t="s">
        <v>370</v>
      </c>
      <c r="E92" s="84" t="s">
        <v>32</v>
      </c>
      <c r="F92" s="152">
        <v>0.2</v>
      </c>
      <c r="G92" s="181">
        <v>0.42</v>
      </c>
      <c r="H92" s="154">
        <f t="shared" si="6"/>
        <v>0.42</v>
      </c>
    </row>
    <row r="93" spans="2:9" ht="25.5" x14ac:dyDescent="0.2">
      <c r="B93" s="194" t="s">
        <v>371</v>
      </c>
      <c r="C93" s="163" t="s">
        <v>357</v>
      </c>
      <c r="D93" s="163" t="s">
        <v>372</v>
      </c>
      <c r="E93" s="84" t="s">
        <v>32</v>
      </c>
      <c r="F93" s="152">
        <v>0.2</v>
      </c>
      <c r="G93" s="181">
        <v>0.42</v>
      </c>
      <c r="H93" s="154">
        <f t="shared" si="6"/>
        <v>0.42</v>
      </c>
    </row>
    <row r="94" spans="2:9" ht="26.25" thickBot="1" x14ac:dyDescent="0.25">
      <c r="B94" s="195" t="s">
        <v>373</v>
      </c>
      <c r="C94" s="196" t="s">
        <v>357</v>
      </c>
      <c r="D94" s="197" t="s">
        <v>374</v>
      </c>
      <c r="E94" s="85" t="s">
        <v>32</v>
      </c>
      <c r="F94" s="198">
        <v>0.2</v>
      </c>
      <c r="G94" s="199">
        <v>0.42</v>
      </c>
      <c r="H94" s="200">
        <f t="shared" si="6"/>
        <v>0.42</v>
      </c>
    </row>
    <row r="95" spans="2:9" ht="13.5" thickBot="1" x14ac:dyDescent="0.25">
      <c r="B95" s="10"/>
      <c r="C95" s="10"/>
      <c r="D95" s="10"/>
      <c r="E95" s="34"/>
      <c r="F95" s="35"/>
      <c r="G95" s="36"/>
      <c r="H95" s="56"/>
    </row>
    <row r="96" spans="2:9" x14ac:dyDescent="0.2">
      <c r="B96" s="18" t="s">
        <v>375</v>
      </c>
      <c r="C96" s="19"/>
      <c r="D96" s="19"/>
      <c r="E96" s="19"/>
      <c r="F96" s="37">
        <v>1</v>
      </c>
      <c r="G96" s="38">
        <v>10</v>
      </c>
      <c r="H96" s="54">
        <f>H99+H102</f>
        <v>10</v>
      </c>
    </row>
    <row r="97" spans="2:8" x14ac:dyDescent="0.2">
      <c r="B97" s="107" t="s">
        <v>376</v>
      </c>
      <c r="C97" s="84" t="s">
        <v>27</v>
      </c>
      <c r="D97" s="84"/>
      <c r="E97" s="201"/>
      <c r="F97" s="202"/>
      <c r="G97" s="203"/>
      <c r="H97" s="204"/>
    </row>
    <row r="98" spans="2:8" x14ac:dyDescent="0.2">
      <c r="B98" s="107" t="s">
        <v>28</v>
      </c>
      <c r="C98" s="84" t="s">
        <v>29</v>
      </c>
      <c r="D98" s="126"/>
      <c r="E98" s="201"/>
      <c r="F98" s="202"/>
      <c r="G98" s="203"/>
      <c r="H98" s="204"/>
    </row>
    <row r="99" spans="2:8" x14ac:dyDescent="0.2">
      <c r="B99" s="107" t="s">
        <v>377</v>
      </c>
      <c r="C99" s="132"/>
      <c r="D99" s="132"/>
      <c r="E99" s="108"/>
      <c r="F99" s="149">
        <v>0.5</v>
      </c>
      <c r="G99" s="150">
        <v>5</v>
      </c>
      <c r="H99" s="151">
        <f>H100+H101</f>
        <v>5</v>
      </c>
    </row>
    <row r="100" spans="2:8" x14ac:dyDescent="0.2">
      <c r="B100" s="123" t="s">
        <v>378</v>
      </c>
      <c r="C100" s="205"/>
      <c r="D100" s="205"/>
      <c r="E100" s="84" t="s">
        <v>32</v>
      </c>
      <c r="F100" s="152">
        <v>0.5</v>
      </c>
      <c r="G100" s="181">
        <v>2.5</v>
      </c>
      <c r="H100" s="154">
        <f>IF(E100="Yes",G100,0)</f>
        <v>2.5</v>
      </c>
    </row>
    <row r="101" spans="2:8" x14ac:dyDescent="0.2">
      <c r="B101" s="123" t="s">
        <v>379</v>
      </c>
      <c r="C101" s="205"/>
      <c r="D101" s="205"/>
      <c r="E101" s="84" t="s">
        <v>32</v>
      </c>
      <c r="F101" s="152">
        <v>0.5</v>
      </c>
      <c r="G101" s="181">
        <v>2.5</v>
      </c>
      <c r="H101" s="154">
        <f>IF(E101="Yes",G101,0)</f>
        <v>2.5</v>
      </c>
    </row>
    <row r="102" spans="2:8" x14ac:dyDescent="0.2">
      <c r="B102" s="107" t="s">
        <v>380</v>
      </c>
      <c r="C102" s="132"/>
      <c r="D102" s="132"/>
      <c r="E102" s="108"/>
      <c r="F102" s="149">
        <v>0.5</v>
      </c>
      <c r="G102" s="150">
        <v>2</v>
      </c>
      <c r="H102" s="151">
        <f>H103+H104</f>
        <v>5</v>
      </c>
    </row>
    <row r="103" spans="2:8" x14ac:dyDescent="0.2">
      <c r="B103" s="136" t="s">
        <v>381</v>
      </c>
      <c r="C103" s="156"/>
      <c r="D103" s="156"/>
      <c r="E103" s="137" t="s">
        <v>32</v>
      </c>
      <c r="F103" s="152">
        <v>0.5</v>
      </c>
      <c r="G103" s="153">
        <v>2.5</v>
      </c>
      <c r="H103" s="154">
        <f>IF(E103="Yes",G103,0)</f>
        <v>2.5</v>
      </c>
    </row>
    <row r="104" spans="2:8" ht="13.5" thickBot="1" x14ac:dyDescent="0.25">
      <c r="B104" s="206" t="s">
        <v>382</v>
      </c>
      <c r="C104" s="196"/>
      <c r="D104" s="196"/>
      <c r="E104" s="85" t="s">
        <v>32</v>
      </c>
      <c r="F104" s="198">
        <v>0.5</v>
      </c>
      <c r="G104" s="207">
        <v>2.5</v>
      </c>
      <c r="H104" s="200">
        <f>IF(E104="Yes",G104,0)</f>
        <v>2.5</v>
      </c>
    </row>
    <row r="105" spans="2:8" x14ac:dyDescent="0.2">
      <c r="C105" s="5"/>
      <c r="D105" s="5"/>
      <c r="E105" s="39"/>
      <c r="F105" s="5"/>
      <c r="G105" s="40"/>
      <c r="H105" s="40"/>
    </row>
    <row r="106" spans="2:8" x14ac:dyDescent="0.2">
      <c r="C106" s="5"/>
      <c r="D106" s="5"/>
      <c r="E106" s="39"/>
      <c r="F106" s="5"/>
      <c r="G106" s="40"/>
      <c r="H106" s="40"/>
    </row>
    <row r="107" spans="2:8" x14ac:dyDescent="0.2">
      <c r="C107" s="5"/>
      <c r="D107" s="5"/>
      <c r="E107" s="39"/>
      <c r="F107" s="5"/>
      <c r="G107" s="40"/>
      <c r="H107" s="40"/>
    </row>
    <row r="108" spans="2:8" x14ac:dyDescent="0.2">
      <c r="C108" s="5"/>
      <c r="D108" s="5"/>
      <c r="E108" s="39"/>
      <c r="F108" s="5"/>
      <c r="G108" s="40"/>
      <c r="H108" s="40"/>
    </row>
    <row r="109" spans="2:8" x14ac:dyDescent="0.2">
      <c r="C109" s="5"/>
      <c r="D109" s="5"/>
      <c r="E109" s="39"/>
      <c r="F109" s="5"/>
      <c r="G109" s="40"/>
      <c r="H109" s="40"/>
    </row>
    <row r="110" spans="2:8" x14ac:dyDescent="0.2">
      <c r="C110" s="5"/>
      <c r="D110" s="5"/>
      <c r="E110" s="39"/>
      <c r="F110" s="5"/>
      <c r="G110" s="40"/>
      <c r="H110" s="40"/>
    </row>
    <row r="111" spans="2:8" x14ac:dyDescent="0.2">
      <c r="C111" s="5"/>
      <c r="D111" s="5"/>
      <c r="E111" s="39"/>
      <c r="F111" s="5"/>
      <c r="G111" s="40"/>
      <c r="H111" s="40"/>
    </row>
    <row r="112" spans="2:8" x14ac:dyDescent="0.2">
      <c r="C112" s="5"/>
      <c r="D112" s="5"/>
      <c r="E112" s="39"/>
      <c r="F112" s="5"/>
      <c r="G112" s="40"/>
      <c r="H112" s="40"/>
    </row>
    <row r="113" spans="3:8" x14ac:dyDescent="0.2">
      <c r="C113" s="5"/>
      <c r="D113" s="5"/>
      <c r="E113" s="39"/>
      <c r="F113" s="5"/>
      <c r="G113" s="40"/>
      <c r="H113" s="40"/>
    </row>
    <row r="114" spans="3:8" x14ac:dyDescent="0.2">
      <c r="C114" s="5"/>
      <c r="D114" s="5"/>
      <c r="E114" s="39"/>
      <c r="F114" s="5"/>
      <c r="G114" s="40"/>
      <c r="H114" s="40"/>
    </row>
    <row r="115" spans="3:8" x14ac:dyDescent="0.2">
      <c r="C115" s="5"/>
      <c r="D115" s="5"/>
      <c r="E115" s="39"/>
      <c r="F115" s="5"/>
      <c r="G115" s="40"/>
      <c r="H115" s="40"/>
    </row>
    <row r="116" spans="3:8" x14ac:dyDescent="0.2">
      <c r="C116" s="5"/>
      <c r="D116" s="5"/>
      <c r="E116" s="39"/>
      <c r="F116" s="5"/>
      <c r="G116" s="40"/>
      <c r="H116" s="40"/>
    </row>
    <row r="117" spans="3:8" x14ac:dyDescent="0.2">
      <c r="C117" s="5"/>
      <c r="D117" s="5"/>
      <c r="E117" s="39"/>
      <c r="F117" s="5"/>
      <c r="G117" s="40"/>
      <c r="H117" s="40"/>
    </row>
    <row r="118" spans="3:8" x14ac:dyDescent="0.2">
      <c r="C118" s="5"/>
      <c r="D118" s="5"/>
      <c r="E118" s="39"/>
      <c r="F118" s="5"/>
      <c r="G118" s="40"/>
      <c r="H118" s="40"/>
    </row>
    <row r="119" spans="3:8" x14ac:dyDescent="0.2">
      <c r="C119" s="5"/>
      <c r="D119" s="5"/>
      <c r="E119" s="39"/>
      <c r="F119" s="5"/>
      <c r="G119" s="40"/>
      <c r="H119" s="40"/>
    </row>
    <row r="120" spans="3:8" x14ac:dyDescent="0.2">
      <c r="C120" s="5"/>
      <c r="D120" s="5"/>
      <c r="E120" s="39"/>
      <c r="F120" s="5"/>
      <c r="G120" s="40"/>
      <c r="H120" s="40"/>
    </row>
    <row r="121" spans="3:8" x14ac:dyDescent="0.2">
      <c r="C121" s="5"/>
      <c r="D121" s="5"/>
      <c r="E121" s="39"/>
      <c r="F121" s="5"/>
      <c r="G121" s="40"/>
      <c r="H121" s="40"/>
    </row>
    <row r="122" spans="3:8" x14ac:dyDescent="0.2">
      <c r="C122" s="5"/>
      <c r="D122" s="5"/>
      <c r="E122" s="39"/>
      <c r="F122" s="5"/>
      <c r="G122" s="40"/>
      <c r="H122" s="40"/>
    </row>
    <row r="123" spans="3:8" x14ac:dyDescent="0.2">
      <c r="C123" s="5"/>
      <c r="D123" s="5"/>
      <c r="E123" s="39"/>
      <c r="F123" s="5"/>
      <c r="G123" s="40"/>
      <c r="H123" s="40"/>
    </row>
    <row r="124" spans="3:8" x14ac:dyDescent="0.2">
      <c r="C124" s="5"/>
      <c r="D124" s="5"/>
      <c r="E124" s="39"/>
      <c r="F124" s="5"/>
      <c r="G124" s="40"/>
      <c r="H124" s="40"/>
    </row>
    <row r="125" spans="3:8" x14ac:dyDescent="0.2">
      <c r="C125" s="5"/>
      <c r="D125" s="5"/>
      <c r="E125" s="39"/>
      <c r="F125" s="5"/>
      <c r="G125" s="40"/>
      <c r="H125" s="40"/>
    </row>
    <row r="126" spans="3:8" x14ac:dyDescent="0.2">
      <c r="C126" s="5"/>
      <c r="D126" s="5"/>
      <c r="E126" s="39"/>
      <c r="F126" s="5"/>
      <c r="G126" s="40"/>
      <c r="H126" s="40"/>
    </row>
    <row r="127" spans="3:8" x14ac:dyDescent="0.2">
      <c r="C127" s="5"/>
      <c r="D127" s="5"/>
      <c r="E127" s="39"/>
      <c r="F127" s="5"/>
      <c r="G127" s="40"/>
      <c r="H127" s="40"/>
    </row>
    <row r="128" spans="3:8" x14ac:dyDescent="0.2">
      <c r="C128" s="5"/>
      <c r="D128" s="5"/>
      <c r="E128" s="39"/>
      <c r="F128" s="5"/>
      <c r="G128" s="40"/>
      <c r="H128" s="40"/>
    </row>
    <row r="129" spans="3:8" x14ac:dyDescent="0.2">
      <c r="C129" s="5"/>
      <c r="D129" s="5"/>
      <c r="E129" s="39"/>
      <c r="F129" s="5"/>
      <c r="G129" s="40"/>
      <c r="H129" s="40"/>
    </row>
    <row r="130" spans="3:8" x14ac:dyDescent="0.2">
      <c r="C130" s="5"/>
      <c r="D130" s="5"/>
      <c r="E130" s="39"/>
      <c r="F130" s="5"/>
      <c r="G130" s="40"/>
      <c r="H130" s="40"/>
    </row>
    <row r="131" spans="3:8" x14ac:dyDescent="0.2">
      <c r="C131" s="5"/>
      <c r="D131" s="5"/>
      <c r="E131" s="39"/>
      <c r="F131" s="5"/>
      <c r="G131" s="40"/>
      <c r="H131" s="40"/>
    </row>
    <row r="132" spans="3:8" x14ac:dyDescent="0.2">
      <c r="C132" s="5"/>
      <c r="D132" s="5"/>
      <c r="E132" s="39"/>
      <c r="F132" s="5"/>
      <c r="G132" s="40"/>
      <c r="H132" s="40"/>
    </row>
    <row r="133" spans="3:8" x14ac:dyDescent="0.2">
      <c r="C133" s="5"/>
      <c r="D133" s="5"/>
      <c r="E133" s="39"/>
      <c r="F133" s="5"/>
      <c r="G133" s="40"/>
      <c r="H133" s="40"/>
    </row>
    <row r="134" spans="3:8" x14ac:dyDescent="0.2">
      <c r="C134" s="5"/>
      <c r="D134" s="5"/>
      <c r="E134" s="39"/>
      <c r="F134" s="5"/>
      <c r="G134" s="40"/>
      <c r="H134" s="40"/>
    </row>
    <row r="135" spans="3:8" x14ac:dyDescent="0.2">
      <c r="C135" s="5"/>
      <c r="D135" s="5"/>
      <c r="E135" s="39"/>
      <c r="F135" s="5"/>
      <c r="G135" s="40"/>
      <c r="H135" s="40"/>
    </row>
    <row r="136" spans="3:8" x14ac:dyDescent="0.2">
      <c r="C136" s="5"/>
      <c r="D136" s="5"/>
      <c r="E136" s="39"/>
      <c r="F136" s="5"/>
      <c r="G136" s="40"/>
      <c r="H136" s="40"/>
    </row>
    <row r="137" spans="3:8" x14ac:dyDescent="0.2">
      <c r="C137" s="5"/>
      <c r="D137" s="5"/>
      <c r="E137" s="39"/>
      <c r="F137" s="5"/>
      <c r="G137" s="40"/>
      <c r="H137" s="40"/>
    </row>
    <row r="138" spans="3:8" x14ac:dyDescent="0.2">
      <c r="C138" s="5"/>
      <c r="D138" s="5"/>
      <c r="E138" s="39"/>
      <c r="F138" s="5"/>
      <c r="G138" s="40"/>
      <c r="H138" s="40"/>
    </row>
    <row r="139" spans="3:8" x14ac:dyDescent="0.2">
      <c r="C139" s="5"/>
      <c r="D139" s="5"/>
      <c r="E139" s="39"/>
      <c r="F139" s="5"/>
      <c r="G139" s="40"/>
      <c r="H139" s="40"/>
    </row>
    <row r="140" spans="3:8" x14ac:dyDescent="0.2">
      <c r="C140" s="5"/>
      <c r="D140" s="5"/>
      <c r="E140" s="39"/>
      <c r="F140" s="5"/>
      <c r="G140" s="40"/>
      <c r="H140" s="40"/>
    </row>
    <row r="141" spans="3:8" x14ac:dyDescent="0.2">
      <c r="C141" s="5"/>
      <c r="D141" s="5"/>
      <c r="E141" s="39"/>
      <c r="F141" s="5"/>
      <c r="G141" s="40"/>
      <c r="H141" s="40"/>
    </row>
  </sheetData>
  <sheetProtection formatCells="0" formatColumns="0" formatRows="0" insertColumns="0" insertRows="0" deleteColumns="0" deleteRows="0"/>
  <mergeCells count="10">
    <mergeCell ref="F9:H10"/>
    <mergeCell ref="B9:B10"/>
    <mergeCell ref="C9:C10"/>
    <mergeCell ref="D9:D10"/>
    <mergeCell ref="E9:E10"/>
    <mergeCell ref="B2:H2"/>
    <mergeCell ref="B5:H5"/>
    <mergeCell ref="B6:H6"/>
    <mergeCell ref="B7:H7"/>
    <mergeCell ref="B3:H3"/>
  </mergeCells>
  <pageMargins left="0.4765625" right="1.036875" top="1.08" bottom="0.91" header="0.5" footer="0.5"/>
  <pageSetup scale="43" fitToHeight="0" orientation="landscape" r:id="rId1"/>
  <headerFooter alignWithMargins="0">
    <oddHeader xml:space="preserve">&amp;R&amp;"Arial,Bold"&amp;12Annex 2
SG DEM
</oddHeader>
  </headerFooter>
  <colBreaks count="1" manualBreakCount="1">
    <brk id="1" max="1048575" man="1"/>
  </col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G39"/>
  <sheetViews>
    <sheetView zoomScale="75" zoomScaleNormal="75" zoomScalePageLayoutView="150" workbookViewId="0">
      <selection activeCell="D22" sqref="D22"/>
    </sheetView>
  </sheetViews>
  <sheetFormatPr defaultColWidth="9.140625" defaultRowHeight="12.75" outlineLevelRow="1" x14ac:dyDescent="0.2"/>
  <cols>
    <col min="1" max="1" width="2.42578125" style="2" customWidth="1"/>
    <col min="2" max="2" width="82.85546875" style="5" customWidth="1"/>
    <col min="3" max="3" width="68.85546875" style="2" customWidth="1"/>
    <col min="4" max="4" width="25.28515625" style="27" customWidth="1"/>
    <col min="5" max="5" width="2.7109375" style="6" customWidth="1"/>
    <col min="6" max="16384" width="9.140625" style="2"/>
  </cols>
  <sheetData>
    <row r="1" spans="1:6" ht="18" x14ac:dyDescent="0.2">
      <c r="B1" s="270" t="s">
        <v>383</v>
      </c>
      <c r="C1" s="270"/>
      <c r="D1" s="270"/>
    </row>
    <row r="2" spans="1:6" ht="18" x14ac:dyDescent="0.2">
      <c r="B2" s="270" t="s">
        <v>384</v>
      </c>
      <c r="C2" s="270"/>
      <c r="D2" s="270"/>
    </row>
    <row r="3" spans="1:6" ht="18" customHeight="1" x14ac:dyDescent="0.2">
      <c r="B3" s="270"/>
      <c r="C3" s="270"/>
      <c r="D3" s="270"/>
    </row>
    <row r="4" spans="1:6" x14ac:dyDescent="0.2">
      <c r="B4" s="270"/>
      <c r="C4" s="270"/>
      <c r="D4" s="270"/>
    </row>
    <row r="5" spans="1:6" ht="18" x14ac:dyDescent="0.2">
      <c r="B5" s="254" t="s">
        <v>87</v>
      </c>
      <c r="C5" s="254"/>
      <c r="D5" s="254"/>
    </row>
    <row r="6" spans="1:6" ht="18.75" thickBot="1" x14ac:dyDescent="0.25">
      <c r="B6" s="271" t="s">
        <v>385</v>
      </c>
      <c r="C6" s="272"/>
      <c r="D6" s="272"/>
    </row>
    <row r="7" spans="1:6" ht="18" x14ac:dyDescent="0.2">
      <c r="A7" s="273" t="s">
        <v>89</v>
      </c>
      <c r="B7" s="274"/>
      <c r="C7" s="274"/>
      <c r="D7" s="274"/>
      <c r="E7" s="66"/>
    </row>
    <row r="8" spans="1:6" ht="23.25" customHeight="1" x14ac:dyDescent="0.2">
      <c r="A8" s="63"/>
      <c r="B8" s="275" t="s">
        <v>386</v>
      </c>
      <c r="C8" s="275"/>
      <c r="D8" s="275"/>
      <c r="E8" s="67"/>
    </row>
    <row r="9" spans="1:6" ht="31.5" customHeight="1" x14ac:dyDescent="0.2">
      <c r="A9" s="64">
        <v>1</v>
      </c>
      <c r="B9" s="258" t="s">
        <v>91</v>
      </c>
      <c r="C9" s="258"/>
      <c r="D9" s="258"/>
      <c r="E9" s="67"/>
    </row>
    <row r="10" spans="1:6" ht="30.75" customHeight="1" thickBot="1" x14ac:dyDescent="0.25">
      <c r="A10" s="65">
        <v>2</v>
      </c>
      <c r="B10" s="260" t="s">
        <v>92</v>
      </c>
      <c r="C10" s="260"/>
      <c r="D10" s="260"/>
      <c r="E10" s="68"/>
    </row>
    <row r="11" spans="1:6" s="6" customFormat="1" ht="27" customHeight="1" thickBot="1" x14ac:dyDescent="0.25">
      <c r="A11" s="2"/>
      <c r="B11" s="5"/>
      <c r="C11" s="5"/>
      <c r="D11" s="25"/>
      <c r="F11" s="2"/>
    </row>
    <row r="12" spans="1:6" ht="15.75" customHeight="1" thickBot="1" x14ac:dyDescent="0.25">
      <c r="B12" s="104" t="s">
        <v>93</v>
      </c>
      <c r="C12" s="105" t="s">
        <v>94</v>
      </c>
      <c r="D12" s="105" t="s">
        <v>95</v>
      </c>
    </row>
    <row r="13" spans="1:6" ht="20.100000000000001" customHeight="1" x14ac:dyDescent="0.2">
      <c r="B13" s="18" t="s">
        <v>387</v>
      </c>
      <c r="C13" s="19"/>
      <c r="D13" s="20"/>
    </row>
    <row r="14" spans="1:6" ht="20.100000000000001" customHeight="1" x14ac:dyDescent="0.2">
      <c r="B14" s="125" t="s">
        <v>388</v>
      </c>
      <c r="C14" s="84"/>
      <c r="D14" s="126" t="s">
        <v>32</v>
      </c>
    </row>
    <row r="15" spans="1:6" ht="20.100000000000001" customHeight="1" x14ac:dyDescent="0.2">
      <c r="B15" s="125" t="s">
        <v>389</v>
      </c>
      <c r="C15" s="208"/>
      <c r="D15" s="208"/>
    </row>
    <row r="16" spans="1:6" ht="20.100000000000001" customHeight="1" outlineLevel="1" x14ac:dyDescent="0.2">
      <c r="B16" s="123" t="s">
        <v>390</v>
      </c>
      <c r="C16" s="163"/>
      <c r="D16" s="126" t="s">
        <v>32</v>
      </c>
    </row>
    <row r="17" spans="1:7" ht="20.100000000000001" customHeight="1" outlineLevel="1" x14ac:dyDescent="0.2">
      <c r="B17" s="123" t="s">
        <v>391</v>
      </c>
      <c r="C17" s="163"/>
      <c r="D17" s="126" t="s">
        <v>32</v>
      </c>
    </row>
    <row r="18" spans="1:7" ht="20.100000000000001" customHeight="1" outlineLevel="1" x14ac:dyDescent="0.2">
      <c r="B18" s="123" t="s">
        <v>392</v>
      </c>
      <c r="C18" s="163"/>
      <c r="D18" s="126" t="s">
        <v>32</v>
      </c>
    </row>
    <row r="19" spans="1:7" ht="20.100000000000001" customHeight="1" outlineLevel="1" x14ac:dyDescent="0.2">
      <c r="B19" s="123" t="s">
        <v>393</v>
      </c>
      <c r="C19" s="163"/>
      <c r="D19" s="126" t="s">
        <v>394</v>
      </c>
    </row>
    <row r="20" spans="1:7" ht="20.100000000000001" customHeight="1" outlineLevel="1" x14ac:dyDescent="0.2">
      <c r="B20" s="123" t="s">
        <v>395</v>
      </c>
      <c r="C20" s="163"/>
      <c r="D20" s="126" t="s">
        <v>32</v>
      </c>
    </row>
    <row r="21" spans="1:7" ht="20.100000000000001" customHeight="1" x14ac:dyDescent="0.2">
      <c r="B21" s="125" t="s">
        <v>396</v>
      </c>
      <c r="C21" s="208"/>
      <c r="D21" s="208"/>
    </row>
    <row r="22" spans="1:7" ht="20.100000000000001" customHeight="1" outlineLevel="1" x14ac:dyDescent="0.2">
      <c r="B22" s="123" t="s">
        <v>397</v>
      </c>
      <c r="C22" s="163"/>
      <c r="D22" s="126" t="s">
        <v>32</v>
      </c>
    </row>
    <row r="23" spans="1:7" ht="20.100000000000001" customHeight="1" outlineLevel="1" x14ac:dyDescent="0.2">
      <c r="B23" s="123" t="s">
        <v>398</v>
      </c>
      <c r="C23" s="163"/>
      <c r="D23" s="126" t="s">
        <v>394</v>
      </c>
    </row>
    <row r="24" spans="1:7" ht="20.100000000000001" customHeight="1" outlineLevel="1" x14ac:dyDescent="0.2">
      <c r="B24" s="123" t="s">
        <v>399</v>
      </c>
      <c r="C24" s="163"/>
      <c r="D24" s="126" t="s">
        <v>394</v>
      </c>
    </row>
    <row r="25" spans="1:7" ht="20.100000000000001" customHeight="1" outlineLevel="1" x14ac:dyDescent="0.2">
      <c r="B25" s="123" t="s">
        <v>400</v>
      </c>
      <c r="C25" s="208"/>
      <c r="D25" s="208"/>
    </row>
    <row r="26" spans="1:7" ht="20.100000000000001" customHeight="1" outlineLevel="1" x14ac:dyDescent="0.2">
      <c r="B26" s="209" t="s">
        <v>401</v>
      </c>
      <c r="C26" s="163"/>
      <c r="D26" s="210" t="s">
        <v>394</v>
      </c>
    </row>
    <row r="27" spans="1:7" s="6" customFormat="1" ht="20.100000000000001" customHeight="1" outlineLevel="1" x14ac:dyDescent="0.2">
      <c r="A27" s="2"/>
      <c r="B27" s="209" t="s">
        <v>402</v>
      </c>
      <c r="C27" s="163"/>
      <c r="D27" s="126" t="s">
        <v>394</v>
      </c>
      <c r="F27" s="2"/>
    </row>
    <row r="28" spans="1:7" s="6" customFormat="1" ht="25.5" customHeight="1" outlineLevel="1" x14ac:dyDescent="0.2">
      <c r="A28" s="2"/>
      <c r="B28" s="125" t="s">
        <v>403</v>
      </c>
      <c r="C28" s="84" t="s">
        <v>404</v>
      </c>
      <c r="D28" s="126" t="s">
        <v>394</v>
      </c>
      <c r="F28" s="2"/>
    </row>
    <row r="29" spans="1:7" s="6" customFormat="1" ht="25.5" customHeight="1" outlineLevel="1" x14ac:dyDescent="0.2">
      <c r="A29" s="2"/>
      <c r="B29" s="74" t="s">
        <v>35</v>
      </c>
      <c r="C29" s="84"/>
      <c r="D29" s="126"/>
      <c r="F29" s="2"/>
      <c r="G29" s="2"/>
    </row>
    <row r="30" spans="1:7" s="6" customFormat="1" x14ac:dyDescent="0.2">
      <c r="A30" s="2"/>
      <c r="B30" s="87" t="s">
        <v>36</v>
      </c>
      <c r="C30" s="84"/>
      <c r="D30" s="126" t="s">
        <v>394</v>
      </c>
      <c r="F30" s="2"/>
      <c r="G30" s="2"/>
    </row>
    <row r="31" spans="1:7" s="6" customFormat="1" ht="88.5" customHeight="1" x14ac:dyDescent="0.2">
      <c r="A31" s="2"/>
      <c r="B31" s="87" t="s">
        <v>37</v>
      </c>
      <c r="C31" s="84" t="s">
        <v>405</v>
      </c>
      <c r="D31" s="126" t="s">
        <v>32</v>
      </c>
      <c r="F31" s="2"/>
      <c r="G31" s="2"/>
    </row>
    <row r="32" spans="1:7" s="6" customFormat="1" x14ac:dyDescent="0.2">
      <c r="A32" s="2"/>
      <c r="B32" s="87" t="s">
        <v>39</v>
      </c>
      <c r="C32" s="84"/>
      <c r="D32" s="126"/>
      <c r="F32" s="2"/>
      <c r="G32" s="2"/>
    </row>
    <row r="33" spans="1:7" ht="25.5" x14ac:dyDescent="0.2">
      <c r="B33" s="74" t="s">
        <v>40</v>
      </c>
      <c r="C33" s="84" t="s">
        <v>406</v>
      </c>
      <c r="D33" s="126" t="s">
        <v>32</v>
      </c>
      <c r="G33" s="6"/>
    </row>
    <row r="34" spans="1:7" ht="103.5" customHeight="1" thickBot="1" x14ac:dyDescent="0.25">
      <c r="B34" s="83" t="s">
        <v>42</v>
      </c>
      <c r="C34" s="85" t="s">
        <v>43</v>
      </c>
      <c r="D34" s="175" t="s">
        <v>32</v>
      </c>
      <c r="G34" s="6"/>
    </row>
    <row r="38" spans="1:7" s="6" customFormat="1" x14ac:dyDescent="0.2">
      <c r="A38" s="2"/>
      <c r="B38" s="5"/>
      <c r="C38" s="2"/>
      <c r="D38" s="27"/>
      <c r="F38" s="2"/>
      <c r="G38" s="2"/>
    </row>
    <row r="39" spans="1:7" s="6" customFormat="1" x14ac:dyDescent="0.2">
      <c r="A39" s="2"/>
      <c r="B39" s="5"/>
      <c r="C39" s="2"/>
      <c r="D39" s="27"/>
      <c r="F39" s="2"/>
      <c r="G39" s="2"/>
    </row>
  </sheetData>
  <sheetProtection formatCells="0" formatColumns="0" formatRows="0" insertColumns="0" insertRows="0" deleteColumns="0" deleteRows="0"/>
  <mergeCells count="9">
    <mergeCell ref="B1:D1"/>
    <mergeCell ref="B2:D2"/>
    <mergeCell ref="B3:D4"/>
    <mergeCell ref="B10:D10"/>
    <mergeCell ref="B6:D6"/>
    <mergeCell ref="B5:D5"/>
    <mergeCell ref="A7:D7"/>
    <mergeCell ref="B8:D8"/>
    <mergeCell ref="B9:D9"/>
  </mergeCells>
  <pageMargins left="0.4765625" right="1.036875" top="1.08" bottom="0.91" header="0.5" footer="0.5"/>
  <pageSetup scale="67" orientation="landscape"/>
  <headerFooter alignWithMargins="0">
    <oddHeader xml:space="preserve">&amp;R&amp;"Arial,Bold"&amp;12Annex 2
SG DEM
</oddHeader>
  </headerFooter>
  <rowBreaks count="1" manualBreakCount="1">
    <brk id="11" max="16383" man="1"/>
  </rowBreaks>
  <colBreaks count="1" manualBreakCount="1">
    <brk id="1" max="1048575" man="1"/>
  </colBreak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mso-contentType ?>
<FormUrls xmlns="http://schemas.microsoft.com/sharepoint/v3/contenttype/forms/url">
  <Display>_catalogs/masterpage/ECMForms/OperationsCT/View.aspx</Display>
  <Edit>_catalogs/masterpage/ECMForms/OperationsCT/Edit.aspx</Edit>
</FormUrl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4067DE32B90E448B32B3671E7E7AD2C" ma:contentTypeVersion="1080" ma:contentTypeDescription="A content type to manage public (operations) IDB documents" ma:contentTypeScope="" ma:versionID="094361f71bb07c9103b02eea92962c2c">
  <xsd:schema xmlns:xsd="http://www.w3.org/2001/XMLSchema" xmlns:xs="http://www.w3.org/2001/XMLSchema" xmlns:p="http://schemas.microsoft.com/office/2006/metadata/properties" xmlns:ns2="cdc7663a-08f0-4737-9e8c-148ce897a09c" targetNamespace="http://schemas.microsoft.com/office/2006/metadata/properties" ma:root="true" ma:fieldsID="ffb346ea0497ebf4f630c504ddb0542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11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R0000584485</Record_x0020_Number>
    <Key_x0020_Document xmlns="cdc7663a-08f0-4737-9e8c-148ce897a09c">false</Key_x0020_Document>
    <Division_x0020_or_x0020_Unit xmlns="cdc7663a-08f0-4737-9e8c-148ce897a09c">SCL/LMK</Division_x0020_or_x0020_Unit>
    <Other_x0020_Author xmlns="cdc7663a-08f0-4737-9e8c-148ce897a09c" xsi:nil="true"/>
    <IDBDocs_x0020_Number xmlns="cdc7663a-08f0-4737-9e8c-148ce897a09c">36723137</IDBDocs_x0020_Number>
    <Document_x0020_Author xmlns="cdc7663a-08f0-4737-9e8c-148ce897a09c">Kaplan, David Scott</Document_x0020_Author>
    <Operation_x0020_Type xmlns="cdc7663a-08f0-4737-9e8c-148ce897a09c">Loan Operation</Operation_x0020_Type>
    <TaxCatchAll xmlns="cdc7663a-08f0-4737-9e8c-148ce897a09c">
      <Value>180</Value>
      <Value>24</Value>
      <Value>73</Value>
      <Value>2</Value>
      <Value>19</Value>
      <Value>34</Value>
    </TaxCatchAll>
    <Fiscal_x0020_Year_x0020_IDB xmlns="cdc7663a-08f0-4737-9e8c-148ce897a09c">2019</Fiscal_x0020_Year_x0020_IDB>
    <Project_x0020_Number xmlns="cdc7663a-08f0-4737-9e8c-148ce897a09c">ME-L1114</Project_x0020_Number>
    <Package_x0020_Code xmlns="cdc7663a-08f0-4737-9e8c-148ce897a09c" xsi:nil="true"/>
    <Migration_x0020_Info xmlns="cdc7663a-08f0-4737-9e8c-148ce897a09c">&lt;div class="ExternalClass1BD49A6B1F0D4A72A1289999F7904487"&gt;MS EXCELPODProposal for Operation DevelopmentQRRQuality &amp;amp; Risk Review0NPO-ME-L1114-Plan120619405&lt;/div&gt;</Migration_x0020_Info>
    <Approval_x0020_Number xmlns="cdc7663a-08f0-4737-9e8c-148ce897a09c">2736/OC-ME;</Approval_x0020_Number>
    <Business_x0020_Area xmlns="cdc7663a-08f0-4737-9e8c-148ce897a09c" xsi:nil="true"/>
    <SISCOR_x0020_Number xmlns="cdc7663a-08f0-4737-9e8c-148ce897a09c" xsi:nil="true"/>
    <Identifier xmlns="cdc7663a-08f0-4737-9e8c-148ce897a09c" xsi:nil="true"/>
    <Document_x0020_Language_x0020_IDB xmlns="cdc7663a-08f0-4737-9e8c-148ce897a09c">Spanish</Document_x0020_Language_x0020_IDB>
    <Phase xmlns="cdc7663a-08f0-4737-9e8c-148ce897a09c" xsi:nil="true"/>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Project Completion Report</TermName>
          <TermId xmlns="http://schemas.microsoft.com/office/infopath/2007/PartnerControls">41a98753-d43e-4e7a-a55d-a65048bde154</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HUMAN RESOURCES ＆ WORKFORCE DEVELOPMENT</TermName>
          <TermId xmlns="http://schemas.microsoft.com/office/infopath/2007/PartnerControls">3a930519-b636-4ec6-984c-84525e0cf029</TermId>
        </TermInfo>
      </Terms>
    </b2ec7cfb18674cb8803df6b262e8b107>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_dlc_DocId xmlns="cdc7663a-08f0-4737-9e8c-148ce897a09c">EZSHARE-827350013-29</_dlc_DocId>
    <_dlc_DocIdUrl xmlns="cdc7663a-08f0-4737-9e8c-148ce897a09c">
      <Url>https://idbg.sharepoint.com/teams/EZ-ME-LON/ME-L1114/_layouts/15/DocIdRedir.aspx?ID=EZSHARE-827350013-29</Url>
      <Description>EZSHARE-827350013-29</Description>
    </_dlc_DocIdUrl>
    <Related_x0020_SisCor_x0020_Number xmlns="cdc7663a-08f0-4737-9e8c-148ce897a09c" xsi:nil="true"/>
    <Disclosure_x0020_Activity xmlns="cdc7663a-08f0-4737-9e8c-148ce897a09c">Project Completion Report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Labor and Training;</Webtopic>
    <Abstract xmlns="cdc7663a-08f0-4737-9e8c-148ce897a09c" xsi:nil="true"/>
    <Publishing_x0020_House xmlns="cdc7663a-08f0-4737-9e8c-148ce897a09c" xsi:nil="true"/>
  </documentManagement>
</p:properti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8946870D-F49F-46BE-B6FD-8DFB46FF7B8F}"/>
</file>

<file path=customXml/itemProps2.xml><?xml version="1.0" encoding="utf-8"?>
<ds:datastoreItem xmlns:ds="http://schemas.openxmlformats.org/officeDocument/2006/customXml" ds:itemID="{CE931049-80A7-45C2-AD10-F763ABF89E74}">
  <ds:schemaRefs>
    <ds:schemaRef ds:uri="http://schemas.microsoft.com/sharepoint/v3/contenttype/forms/url"/>
  </ds:schemaRefs>
</ds:datastoreItem>
</file>

<file path=customXml/itemProps3.xml><?xml version="1.0" encoding="utf-8"?>
<ds:datastoreItem xmlns:ds="http://schemas.openxmlformats.org/officeDocument/2006/customXml" ds:itemID="{2A83DE2F-3A8B-476B-86C6-034C01A457F5}"/>
</file>

<file path=customXml/itemProps4.xml><?xml version="1.0" encoding="utf-8"?>
<ds:datastoreItem xmlns:ds="http://schemas.openxmlformats.org/officeDocument/2006/customXml" ds:itemID="{8CE6D032-7717-4CED-AD5F-3FE4CF48C4CB}">
  <ds:schemaRefs>
    <ds:schemaRef ds:uri="http://schemas.microsoft.com/sharepoint/v3/contenttype/forms"/>
  </ds:schemaRefs>
</ds:datastoreItem>
</file>

<file path=customXml/itemProps5.xml><?xml version="1.0" encoding="utf-8"?>
<ds:datastoreItem xmlns:ds="http://schemas.openxmlformats.org/officeDocument/2006/customXml" ds:itemID="{682CD269-9C5B-4394-819A-3B073057ED91}">
  <ds:schemaRefs>
    <ds:schemaRef ds:uri="http://purl.org/dc/terms/"/>
    <ds:schemaRef ds:uri="http://purl.org/dc/dcmitype/"/>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cdc7663a-08f0-4737-9e8c-148ce897a09c"/>
    <ds:schemaRef ds:uri="http://schemas.microsoft.com/office/2006/metadata/properties"/>
    <ds:schemaRef ds:uri="http://www.w3.org/XML/1998/namespace"/>
  </ds:schemaRefs>
</ds:datastoreItem>
</file>

<file path=customXml/itemProps6.xml><?xml version="1.0" encoding="utf-8"?>
<ds:datastoreItem xmlns:ds="http://schemas.openxmlformats.org/officeDocument/2006/customXml" ds:itemID="{63AA8556-8ECC-4F03-A058-B4CD6E27DA23}">
  <ds:schemaRefs>
    <ds:schemaRef ds:uri="http://schemas.microsoft.com/sharepoint/events"/>
  </ds:schemaRefs>
</ds:datastoreItem>
</file>

<file path=customXml/itemProps7.xml><?xml version="1.0" encoding="utf-8"?>
<ds:datastoreItem xmlns:ds="http://schemas.openxmlformats.org/officeDocument/2006/customXml" ds:itemID="{E7EEB38F-5394-44A0-BD44-57CCCF61A4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 (I, II, III) </vt:lpstr>
      <vt:lpstr>Resumen (I, II, III)</vt:lpstr>
      <vt:lpstr>DEM (Strategic Alignment)</vt:lpstr>
      <vt:lpstr>DEM (Evaluability)</vt:lpstr>
      <vt:lpstr>DEM (Additionality)</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Cuestionario DEM - E-Link requerido POD a QRR</dc:title>
  <dc:subject/>
  <dc:creator>Carola Alvarez</dc:creator>
  <cp:keywords/>
  <dc:description/>
  <cp:lastModifiedBy>Muhlstein, Ethel Rosa</cp:lastModifiedBy>
  <cp:revision/>
  <dcterms:created xsi:type="dcterms:W3CDTF">2009-01-21T14:19:32Z</dcterms:created>
  <dcterms:modified xsi:type="dcterms:W3CDTF">2019-05-29T15:21:18Z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Disclosure Activity">
    <vt:lpwstr>Proposal for Operation Development</vt:lpwstr>
  </property>
  <property fmtid="{D5CDD505-2E9C-101B-9397-08002B2CF9AE}" pid="5" name="Sub_x002d_Sector">
    <vt:lpwstr/>
  </property>
  <property fmtid="{D5CDD505-2E9C-101B-9397-08002B2CF9AE}" pid="7" name="TaxKeywordTaxHTField">
    <vt:lpwstr/>
  </property>
  <property fmtid="{D5CDD505-2E9C-101B-9397-08002B2CF9AE}" pid="8" name="Series Operations IDB">
    <vt:lpwstr>8;#Project Profile (PP)|ac5f0c28-f2f6-431c-8d05-62f851b6a822</vt:lpwstr>
  </property>
  <property fmtid="{D5CDD505-2E9C-101B-9397-08002B2CF9AE}" pid="9" name="Sub-Sector">
    <vt:lpwstr>73;#HUMAN RESOURCES ＆ WORKFORCE DEVELOPMENT|3a930519-b636-4ec6-984c-84525e0cf029</vt:lpwstr>
  </property>
  <property fmtid="{D5CDD505-2E9C-101B-9397-08002B2CF9AE}" pid="10" name="Country">
    <vt:lpwstr>19;#Mexico|0eba6470-e7ea-46fd-a959-d4c243acaf26</vt:lpwstr>
  </property>
  <property fmtid="{D5CDD505-2E9C-101B-9397-08002B2CF9AE}" pid="11" name="Fund IDB">
    <vt:lpwstr>24;#ORC|c028a4b2-ad8b-4cf4-9cac-a2ae6a778e23</vt:lpwstr>
  </property>
  <property fmtid="{D5CDD505-2E9C-101B-9397-08002B2CF9AE}" pid="12" name="Series_x0020_Operations_x0020_IDB">
    <vt:lpwstr>8;#Project Profile (PP)|ac5f0c28-f2f6-431c-8d05-62f851b6a822</vt:lpwstr>
  </property>
  <property fmtid="{D5CDD505-2E9C-101B-9397-08002B2CF9AE}" pid="13" name="Webtopic">
    <vt:lpwstr/>
  </property>
  <property fmtid="{D5CDD505-2E9C-101B-9397-08002B2CF9AE}" pid="14" name="Sector IDB">
    <vt:lpwstr>34;#SOCIAL INVESTMENT|3f908695-d5b5-49f6-941f-76876b39564f</vt:lpwstr>
  </property>
  <property fmtid="{D5CDD505-2E9C-101B-9397-08002B2CF9AE}" pid="15" name="Function Operations IDB">
    <vt:lpwstr>2;#Monitoring and Reporting|df3c2aa1-d63e-41aa-b1f5-bb15dee691ca</vt:lpwstr>
  </property>
  <property fmtid="{D5CDD505-2E9C-101B-9397-08002B2CF9AE}" pid="16" name="Abstract">
    <vt:lpwstr/>
  </property>
  <property fmtid="{D5CDD505-2E9C-101B-9397-08002B2CF9AE}" pid="17" name="Region">
    <vt:lpwstr/>
  </property>
  <property fmtid="{D5CDD505-2E9C-101B-9397-08002B2CF9AE}" pid="18" name="ATI Disclose Document Workflow v5">
    <vt:lpwstr/>
  </property>
  <property fmtid="{D5CDD505-2E9C-101B-9397-08002B2CF9AE}" pid="19" name="Publication Type">
    <vt:lpwstr/>
  </property>
  <property fmtid="{D5CDD505-2E9C-101B-9397-08002B2CF9AE}" pid="20" name="Publishing House">
    <vt:lpwstr/>
  </property>
  <property fmtid="{D5CDD505-2E9C-101B-9397-08002B2CF9AE}" pid="21" name="Disclosed">
    <vt:bool>false</vt:bool>
  </property>
  <property fmtid="{D5CDD505-2E9C-101B-9397-08002B2CF9AE}" pid="22" name="KP Topics">
    <vt:lpwstr/>
  </property>
  <property fmtid="{D5CDD505-2E9C-101B-9397-08002B2CF9AE}" pid="23" name="ATI Undisclose Document Workflow">
    <vt:lpwstr/>
  </property>
  <property fmtid="{D5CDD505-2E9C-101B-9397-08002B2CF9AE}" pid="24" name="Editor1">
    <vt:lpwstr/>
  </property>
  <property fmtid="{D5CDD505-2E9C-101B-9397-08002B2CF9AE}" pid="25" name="_dlc_DocIdItemGuid">
    <vt:lpwstr>143a858c-e838-4110-a890-92c0186e2a0d</vt:lpwstr>
  </property>
  <property fmtid="{D5CDD505-2E9C-101B-9397-08002B2CF9AE}" pid="26" name="ContentTypeId">
    <vt:lpwstr>0x0101001A458A224826124E8B45B1D613300CFC0034067DE32B90E448B32B3671E7E7AD2C</vt:lpwstr>
  </property>
</Properties>
</file>