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75" windowWidth="9630" windowHeight="7290" firstSheet="2" activeTab="3"/>
  </bookViews>
  <sheets>
    <sheet name="Instruções" sheetId="4" r:id="rId1"/>
    <sheet name="Sheet1" sheetId="5" state="hidden" r:id="rId2"/>
    <sheet name="Folha de Comentários" sheetId="10" r:id="rId3"/>
    <sheet name="PA nº5 - 10.11.15" sheetId="8" r:id="rId4"/>
    <sheet name="Plan2" sheetId="11" state="hidden" r:id="rId5"/>
    <sheet name="Plan3" sheetId="12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201" localSheetId="2">#REF!</definedName>
    <definedName name="_1201" localSheetId="3">#REF!</definedName>
    <definedName name="_1201">#REF!</definedName>
    <definedName name="_Fill" localSheetId="3" hidden="1">#REF!</definedName>
    <definedName name="_Fill" hidden="1">#REF!</definedName>
    <definedName name="_xlnm._FilterDatabase" localSheetId="3" hidden="1">'PA nº5 - 10.11.15'!$A$16:$Q$136</definedName>
    <definedName name="aa" localSheetId="3">#REF!</definedName>
    <definedName name="aa">#REF!</definedName>
    <definedName name="AÇO" localSheetId="3">'[1]Conc 20'!#REF!</definedName>
    <definedName name="AÇO">'[1]Conc 20'!#REF!</definedName>
    <definedName name="Área_impressão_IM" localSheetId="3">#REF!</definedName>
    <definedName name="Área_impressão_IM">#REF!</definedName>
    <definedName name="BDI" localSheetId="3">#REF!</definedName>
    <definedName name="BDI">#REF!</definedName>
    <definedName name="capacitacao">#REF!</definedName>
    <definedName name="CUADRO_2" localSheetId="3">'[2]PAPE-98'!#REF!</definedName>
    <definedName name="CUADRO_2">'[2]PAPE-98'!#REF!</definedName>
    <definedName name="_xlnm.Database" localSheetId="3">#REF!</definedName>
    <definedName name="_xlnm.Database">#REF!</definedName>
    <definedName name="DDADOS_VOL5_0" localSheetId="3">#REF!</definedName>
    <definedName name="DDADOS_VOL5_0">#REF!</definedName>
    <definedName name="DES" localSheetId="3">#REF!</definedName>
    <definedName name="DES">#REF!</definedName>
    <definedName name="Detalhes_do_Demonstrativo_MDE" localSheetId="3">'[3]Anexo X - ENSINO'!#REF!</definedName>
    <definedName name="Detalhes_do_Demonstrativo_MDE">'[3]Anexo X - ENSINO'!#REF!</definedName>
    <definedName name="Ganhos_e_perdas_de_receita" localSheetId="3">#REF!</definedName>
    <definedName name="Ganhos_e_perdas_de_receita">#REF!</definedName>
    <definedName name="Ganhos_e_Perdas_de_Receita_99" localSheetId="3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'[4]Orçamento Global'!$D$38</definedName>
    <definedName name="MOE" localSheetId="3">#REF!</definedName>
    <definedName name="MOE">#REF!</definedName>
    <definedName name="MOH" localSheetId="3">#REF!</definedName>
    <definedName name="MOH">#REF!</definedName>
    <definedName name="Planilha_1ÁreaTotal" localSheetId="3">#REF!,#REF!</definedName>
    <definedName name="Planilha_1ÁreaTotal">#REF!,#REF!</definedName>
    <definedName name="Planilha_1CabGráfico" localSheetId="3">#REF!</definedName>
    <definedName name="Planilha_1CabGráfico">#REF!</definedName>
    <definedName name="Planilha_1TítCols" localSheetId="3">#REF!,#REF!</definedName>
    <definedName name="Planilha_1TítCols">#REF!,#REF!</definedName>
    <definedName name="Planilha_1TítLins" localSheetId="3">#REF!</definedName>
    <definedName name="Planilha_1TítLins">#REF!</definedName>
    <definedName name="Planilha_2ÁreaTotal" localSheetId="3">#REF!,#REF!</definedName>
    <definedName name="Planilha_2ÁreaTotal">#REF!,#REF!</definedName>
    <definedName name="Planilha_2CabGráfico" localSheetId="3">#REF!</definedName>
    <definedName name="Planilha_2CabGráfico">#REF!</definedName>
    <definedName name="Planilha_2TítCols" localSheetId="3">#REF!,#REF!</definedName>
    <definedName name="Planilha_2TítCols">#REF!,#REF!</definedName>
    <definedName name="Planilha_2TítLins" localSheetId="3">#REF!</definedName>
    <definedName name="Planilha_2TítLins">#REF!</definedName>
    <definedName name="Planilha_3ÁreaTotal" localSheetId="3">#REF!,#REF!</definedName>
    <definedName name="Planilha_3ÁreaTotal">#REF!,#REF!</definedName>
    <definedName name="Planilha_3CabGráfico" localSheetId="3">#REF!</definedName>
    <definedName name="Planilha_3CabGráfico">#REF!</definedName>
    <definedName name="Planilha_3TítCols" localSheetId="3">#REF!,#REF!</definedName>
    <definedName name="Planilha_3TítCols">#REF!,#REF!</definedName>
    <definedName name="Planilha_3TítLins" localSheetId="3">#REF!</definedName>
    <definedName name="Planilha_3TítLins">#REF!</definedName>
    <definedName name="Planilha_4ÁreaTotal" localSheetId="3">#REF!,#REF!</definedName>
    <definedName name="Planilha_4ÁreaTotal">#REF!,#REF!</definedName>
    <definedName name="Planilha_4TítCols" localSheetId="3">#REF!,#REF!</definedName>
    <definedName name="Planilha_4TítCols">#REF!,#REF!</definedName>
    <definedName name="_xlnm.Print_Area" localSheetId="2">'Folha de Comentários'!$A$1:$C$56</definedName>
    <definedName name="_xlnm.Print_Area" localSheetId="3">'PA nº5 - 10.11.15'!$A$1:$Q$145</definedName>
    <definedName name="_xlnm.Print_Titles" localSheetId="2">'Folha de Comentários'!$1:$9</definedName>
    <definedName name="_xlnm.Print_Titles" localSheetId="3">'PA nº5 - 10.11.15'!$1:$15</definedName>
    <definedName name="Tabela_1___Déficit_da_Previdência_Social__RGPS" localSheetId="3">#REF!</definedName>
    <definedName name="Tabela_1___Déficit_da_Previdência_Social__RGPS">#REF!</definedName>
    <definedName name="Tabela_10___Resultado_Primário_do_Governo_Central_em_1999" localSheetId="3">#REF!</definedName>
    <definedName name="Tabela_10___Resultado_Primário_do_Governo_Central_em_1999">#REF!</definedName>
    <definedName name="Tabela_2___Contribuições_Previdenciárias" localSheetId="3">#REF!</definedName>
    <definedName name="Tabela_2___Contribuições_Previdenciárias">#REF!</definedName>
    <definedName name="Tabela_3___Benefícios__previsto_x_realizado" localSheetId="3">#REF!</definedName>
    <definedName name="Tabela_3___Benefícios__previsto_x_realizado">#REF!</definedName>
    <definedName name="Tabela_4___Receitas_Administradas_pela_SRF__previsto_x_realizado" localSheetId="3">#REF!</definedName>
    <definedName name="Tabela_4___Receitas_Administradas_pela_SRF__previsto_x_realizado">#REF!</definedName>
    <definedName name="Tabela_5___Receitas_Administradas_em_Agosto" localSheetId="3">#REF!</definedName>
    <definedName name="Tabela_5___Receitas_Administradas_em_Agosto">#REF!</definedName>
    <definedName name="Tabela_6___Receitas_Diretamente_Arrecadadas" localSheetId="3">#REF!</definedName>
    <definedName name="Tabela_6___Receitas_Diretamente_Arrecadadas">#REF!</definedName>
    <definedName name="Tabela_7___Déficit_da_Previdência_Social_em_1999" localSheetId="3">#REF!</definedName>
    <definedName name="Tabela_7___Déficit_da_Previdência_Social_em_1999">#REF!</definedName>
    <definedName name="Tabela_8___Receitas_Administradas__revisão_da_previsão" localSheetId="3">#REF!</definedName>
    <definedName name="Tabela_8___Receitas_Administradas__revisão_da_previsão">#REF!</definedName>
    <definedName name="Tabela_9___Resultado_Primário_de_1999" localSheetId="3">#REF!</definedName>
    <definedName name="Tabela_9___Resultado_Primário_de_1999">#REF!</definedName>
    <definedName name="total" localSheetId="3">'[5]Orçamento sem preço'!#REF!</definedName>
    <definedName name="total">'[5]Orçamento sem preço'!#REF!</definedName>
  </definedNames>
  <calcPr calcId="152511"/>
  <pivotCaches>
    <pivotCache cacheId="0" r:id="rId13"/>
  </pivotCaches>
</workbook>
</file>

<file path=xl/calcChain.xml><?xml version="1.0" encoding="utf-8"?>
<calcChain xmlns="http://schemas.openxmlformats.org/spreadsheetml/2006/main">
  <c r="H66" i="8" l="1"/>
  <c r="H131" i="8"/>
  <c r="H138" i="8"/>
  <c r="H144" i="8"/>
  <c r="S143" i="8"/>
  <c r="R143" i="8"/>
  <c r="R144" i="8" s="1"/>
  <c r="S142" i="8"/>
  <c r="S144" i="8" s="1"/>
  <c r="R142" i="8"/>
  <c r="S137" i="8"/>
  <c r="R137" i="8"/>
  <c r="S136" i="8" l="1"/>
  <c r="R136" i="8"/>
  <c r="S135" i="8"/>
  <c r="R135" i="8"/>
  <c r="S130" i="8"/>
  <c r="R130" i="8"/>
  <c r="S129" i="8"/>
  <c r="R129" i="8"/>
  <c r="S128" i="8"/>
  <c r="R128" i="8"/>
  <c r="S127" i="8"/>
  <c r="R127" i="8"/>
  <c r="S126" i="8"/>
  <c r="R126" i="8"/>
  <c r="S125" i="8"/>
  <c r="R125" i="8"/>
  <c r="S124" i="8"/>
  <c r="R124" i="8"/>
  <c r="S123" i="8"/>
  <c r="R123" i="8"/>
  <c r="S122" i="8"/>
  <c r="R122" i="8"/>
  <c r="S121" i="8"/>
  <c r="R121" i="8"/>
  <c r="S120" i="8"/>
  <c r="R120" i="8"/>
  <c r="S119" i="8"/>
  <c r="R119" i="8"/>
  <c r="S113" i="8"/>
  <c r="R113" i="8"/>
  <c r="S112" i="8"/>
  <c r="R112" i="8"/>
  <c r="S111" i="8"/>
  <c r="R111" i="8"/>
  <c r="S110" i="8"/>
  <c r="R110" i="8"/>
  <c r="S107" i="8"/>
  <c r="R107" i="8"/>
  <c r="S106" i="8"/>
  <c r="R106" i="8"/>
  <c r="S105" i="8"/>
  <c r="R105" i="8"/>
  <c r="S104" i="8"/>
  <c r="R104" i="8"/>
  <c r="S103" i="8"/>
  <c r="R103" i="8"/>
  <c r="S102" i="8"/>
  <c r="R102" i="8"/>
  <c r="S101" i="8"/>
  <c r="R101" i="8"/>
  <c r="S100" i="8"/>
  <c r="R100" i="8"/>
  <c r="S99" i="8"/>
  <c r="R99" i="8"/>
  <c r="S98" i="8"/>
  <c r="R98" i="8"/>
  <c r="S97" i="8"/>
  <c r="R97" i="8"/>
  <c r="S96" i="8"/>
  <c r="R96" i="8"/>
  <c r="S95" i="8"/>
  <c r="R95" i="8"/>
  <c r="S94" i="8"/>
  <c r="R94" i="8"/>
  <c r="S93" i="8"/>
  <c r="R93" i="8"/>
  <c r="S92" i="8"/>
  <c r="R92" i="8"/>
  <c r="S91" i="8"/>
  <c r="R91" i="8"/>
  <c r="S90" i="8"/>
  <c r="R90" i="8"/>
  <c r="S89" i="8"/>
  <c r="R89" i="8"/>
  <c r="S88" i="8"/>
  <c r="R88" i="8"/>
  <c r="S87" i="8"/>
  <c r="R87" i="8"/>
  <c r="S86" i="8"/>
  <c r="R86" i="8"/>
  <c r="S85" i="8"/>
  <c r="R85" i="8"/>
  <c r="S83" i="8"/>
  <c r="R83" i="8"/>
  <c r="S82" i="8"/>
  <c r="R82" i="8"/>
  <c r="S81" i="8"/>
  <c r="R81" i="8"/>
  <c r="S80" i="8"/>
  <c r="R80" i="8"/>
  <c r="S79" i="8"/>
  <c r="R79" i="8"/>
  <c r="S78" i="8"/>
  <c r="R78" i="8"/>
  <c r="S77" i="8"/>
  <c r="R77" i="8"/>
  <c r="S76" i="8"/>
  <c r="R76" i="8"/>
  <c r="S74" i="8"/>
  <c r="R74" i="8"/>
  <c r="S73" i="8"/>
  <c r="R73" i="8"/>
  <c r="S72" i="8"/>
  <c r="R72" i="8"/>
  <c r="S71" i="8"/>
  <c r="R71" i="8"/>
  <c r="S70" i="8"/>
  <c r="R70" i="8"/>
  <c r="S65" i="8"/>
  <c r="R65" i="8"/>
  <c r="S64" i="8"/>
  <c r="R64" i="8"/>
  <c r="S63" i="8"/>
  <c r="R63" i="8"/>
  <c r="S62" i="8"/>
  <c r="S66" i="8" s="1"/>
  <c r="R62" i="8"/>
  <c r="S61" i="8"/>
  <c r="R61" i="8"/>
  <c r="S56" i="8"/>
  <c r="R56" i="8"/>
  <c r="S55" i="8"/>
  <c r="R55" i="8"/>
  <c r="S54" i="8"/>
  <c r="R54" i="8"/>
  <c r="S53" i="8"/>
  <c r="R53" i="8"/>
  <c r="S52" i="8"/>
  <c r="R52" i="8"/>
  <c r="S50" i="8"/>
  <c r="R50" i="8"/>
  <c r="S48" i="8"/>
  <c r="R48" i="8"/>
  <c r="S46" i="8"/>
  <c r="R46" i="8"/>
  <c r="S45" i="8"/>
  <c r="R45" i="8"/>
  <c r="S44" i="8"/>
  <c r="R44" i="8"/>
  <c r="S43" i="8"/>
  <c r="R43" i="8"/>
  <c r="S42" i="8"/>
  <c r="R42" i="8"/>
  <c r="S41" i="8"/>
  <c r="R41" i="8"/>
  <c r="S40" i="8"/>
  <c r="R40" i="8"/>
  <c r="S39" i="8"/>
  <c r="R39" i="8"/>
  <c r="S38" i="8"/>
  <c r="R38" i="8"/>
  <c r="S36" i="8"/>
  <c r="R36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S19" i="8"/>
  <c r="R19" i="8"/>
  <c r="H32" i="8"/>
  <c r="S32" i="8" l="1"/>
  <c r="R66" i="8"/>
  <c r="R131" i="8"/>
  <c r="R138" i="8"/>
  <c r="S131" i="8"/>
  <c r="S138" i="8"/>
  <c r="R32" i="8"/>
  <c r="H84" i="8"/>
  <c r="S84" i="8" l="1"/>
  <c r="R84" i="8"/>
  <c r="H49" i="8"/>
  <c r="H47" i="8"/>
  <c r="H37" i="8"/>
  <c r="S49" i="8" l="1"/>
  <c r="R49" i="8"/>
  <c r="S37" i="8"/>
  <c r="R37" i="8"/>
  <c r="S47" i="8"/>
  <c r="R47" i="8"/>
  <c r="H75" i="8"/>
  <c r="H115" i="8" s="1"/>
  <c r="S75" i="8" l="1"/>
  <c r="R75" i="8"/>
  <c r="H51" i="8"/>
  <c r="H57" i="8" l="1"/>
  <c r="H145" i="8" s="1"/>
  <c r="R51" i="8"/>
  <c r="R57" i="8" s="1"/>
  <c r="S51" i="8"/>
  <c r="S57" i="8" s="1"/>
  <c r="J114" i="8"/>
  <c r="S114" i="8" s="1"/>
  <c r="S115" i="8" s="1"/>
  <c r="I114" i="8"/>
  <c r="R114" i="8" s="1"/>
  <c r="R115" i="8" s="1"/>
  <c r="R145" i="8" l="1"/>
  <c r="S145" i="8"/>
  <c r="J145" i="8" s="1"/>
  <c r="I145" i="8"/>
</calcChain>
</file>

<file path=xl/sharedStrings.xml><?xml version="1.0" encoding="utf-8"?>
<sst xmlns="http://schemas.openxmlformats.org/spreadsheetml/2006/main" count="1216" uniqueCount="560">
  <si>
    <t>Previsto</t>
  </si>
  <si>
    <t>Ex-Post</t>
  </si>
  <si>
    <t>Ex-Ante</t>
  </si>
  <si>
    <t>Sistema Nacional</t>
  </si>
  <si>
    <t>Licitação Pública Internacional por Lotes </t>
  </si>
  <si>
    <t>Processo Cancelado</t>
  </si>
  <si>
    <t>Assinatura do Contrato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</si>
  <si>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</si>
  <si>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</si>
  <si>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</si>
  <si>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</si>
  <si>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</si>
  <si>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</si>
  <si>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BRASIL</t>
  </si>
  <si>
    <t xml:space="preserve">PLANO DE AQUISIÇÕES (PA) - 18 MESES </t>
  </si>
  <si>
    <t>Selecionar no menu suspenso</t>
  </si>
  <si>
    <t>Categoria</t>
  </si>
  <si>
    <t>Objeto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</si>
  <si>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</si>
  <si>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</si>
  <si>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</si>
  <si>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</si>
  <si>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</si>
  <si>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</si>
  <si>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</si>
  <si>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</si>
  <si>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</si>
  <si>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</si>
  <si>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</si>
  <si>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</si>
  <si>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</si>
  <si>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</si>
  <si>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</si>
  <si>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</si>
  <si>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</si>
  <si>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</si>
  <si>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</si>
  <si>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</si>
  <si>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</si>
  <si>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</si>
  <si>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Unidade Executora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</si>
  <si>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</si>
  <si>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</si>
  <si>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</si>
  <si>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</si>
  <si>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</si>
  <si>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</si>
  <si>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</si>
  <si>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</si>
  <si>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</si>
  <si>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</si>
  <si>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</si>
  <si>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</si>
  <si>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</si>
  <si>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</si>
  <si>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</si>
  <si>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</si>
  <si>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</si>
  <si>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</si>
  <si>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</si>
  <si>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</si>
  <si>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</si>
  <si>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</si>
  <si>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</si>
  <si>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</si>
  <si>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</si>
  <si>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</si>
  <si>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</si>
  <si>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</si>
  <si>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</si>
  <si>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</si>
  <si>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</si>
  <si>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</si>
  <si>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</si>
  <si>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</si>
  <si>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</si>
  <si>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</si>
  <si>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</si>
  <si>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</si>
  <si>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</si>
  <si>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</si>
  <si>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</si>
  <si>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</si>
  <si>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</si>
  <si>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</si>
  <si>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</si>
  <si>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</si>
  <si>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</si>
  <si>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</si>
  <si>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</si>
  <si>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</si>
  <si>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</si>
  <si>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</si>
  <si>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</si>
  <si>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</si>
  <si>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</si>
  <si>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</si>
  <si>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</si>
  <si>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</si>
  <si>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</si>
  <si>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</si>
  <si>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</si>
  <si>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</si>
  <si>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</si>
  <si>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</si>
  <si>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</si>
  <si>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</si>
  <si>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</si>
  <si>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</si>
  <si>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</si>
  <si>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</si>
  <si>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</si>
  <si>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</si>
  <si>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</si>
  <si>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Montante Estimado em US$ X mil</t>
  </si>
  <si>
    <t>Atualizado por :  UGP PSA/IPOJUCA</t>
  </si>
  <si>
    <t>Contrato de Empréstimo: 2901/OC-BR</t>
  </si>
  <si>
    <t>UGP</t>
  </si>
  <si>
    <t>2.1.3</t>
  </si>
  <si>
    <t>2.2.2.1</t>
  </si>
  <si>
    <t>2.2.6</t>
  </si>
  <si>
    <t>2.2.7</t>
  </si>
  <si>
    <t>2.2.8</t>
  </si>
  <si>
    <t>2.2.9</t>
  </si>
  <si>
    <t>2.2.10</t>
  </si>
  <si>
    <t>2.2.13.2</t>
  </si>
  <si>
    <t>2.1.6.2</t>
  </si>
  <si>
    <t>1.1.1</t>
  </si>
  <si>
    <t>2.1.11</t>
  </si>
  <si>
    <t>2.2.2.2</t>
  </si>
  <si>
    <t>2.2.13.3</t>
  </si>
  <si>
    <t>2.3.9.2</t>
  </si>
  <si>
    <t>2.3.6.1</t>
  </si>
  <si>
    <t>2.2.3.2</t>
  </si>
  <si>
    <t>2.3.10.2</t>
  </si>
  <si>
    <t>Instalação de 140 telepluviômetros - APAC</t>
  </si>
  <si>
    <t>2.1.14</t>
  </si>
  <si>
    <t>2.3.6.2</t>
  </si>
  <si>
    <t>Avaliação intermediária do Programa</t>
  </si>
  <si>
    <t>3.2.1</t>
  </si>
  <si>
    <t>2.1.12.9</t>
  </si>
  <si>
    <t>Apoio à UGP para o Gerenciamento do Programa.</t>
  </si>
  <si>
    <t>Apoio à UGP para Supervisão das Obras</t>
  </si>
  <si>
    <t>Estudo para a avaliação dos ativos da COMPESA</t>
  </si>
  <si>
    <t>Sistema de Gestão Ambiental da Compesa</t>
  </si>
  <si>
    <t xml:space="preserve">Elaboração de diagnóstico, relatório técnico preliminar,  projeto básico e estudos complementares para implantação do sistema de esgotamento sanitário da sede municipal de  Caruaru </t>
  </si>
  <si>
    <t>Recuperação de Entornos de Reservatórios de Abastecimento - Elaboração de Projetos de Restauração Florestal de APPs de Cursos D'águas e nascentes - APAC</t>
  </si>
  <si>
    <t xml:space="preserve">Elaboração do Plano de comunicação para os usuários da bacia do rio Ipojuca (BRI) - PSA </t>
  </si>
  <si>
    <t>Estruturação do monitoramento da qualidade de água na BRI - CPRH Contratação de empresa consultora para realizar o diagnóstico da situação ambiental atual da BRI.</t>
  </si>
  <si>
    <t>Auditoria independente externa</t>
  </si>
  <si>
    <t>Contratação de Trabalho Técnico Social - SES Tacaimbó e Gravatá (1ª etapa)</t>
  </si>
  <si>
    <t>Estudo de concepção dos parques de Bezerros, Caruaru e São Caetano</t>
  </si>
  <si>
    <t>Elaboração de proposta de enquadramento dos cursos d'água da bacia hidrográfica do Rio Ipojuca</t>
  </si>
  <si>
    <t>Avaliação econômica da obra de Tacaimbó</t>
  </si>
  <si>
    <t>Elaboração de Diagnóstico, RTP, Projeto Básico e estudos complementares para implantação do SES de Gravatá (2ª Etapa)</t>
  </si>
  <si>
    <t>Elaboração de Diagnóstico, RTP, Projeto Básico e estudos complementares para implantação do SES de Poção, Chã Grande e Primavera</t>
  </si>
  <si>
    <t>Elaboração dos Projetos Básicos e Executivos dos Parques de Bezerros, Caruaru e São Caetano.</t>
  </si>
  <si>
    <t>Realização de oficinas ambientais - Esturturação da UIGA / CPRH</t>
  </si>
  <si>
    <t>Aprimoramento de Plano de Monitoramento, com a inclusão de bioindicadores e novos parâmetros físico-químicos - Estruturação do monitoramento da qualidade da água BRI / CPRH</t>
  </si>
  <si>
    <t>1.1.3</t>
  </si>
  <si>
    <t>2.1.1</t>
  </si>
  <si>
    <t>2.1.6.1</t>
  </si>
  <si>
    <t>2.1.8</t>
  </si>
  <si>
    <t>2.1.9.1</t>
  </si>
  <si>
    <t>2.3.1.1</t>
  </si>
  <si>
    <t>2.3.3.1</t>
  </si>
  <si>
    <t>2.3.7.1</t>
  </si>
  <si>
    <t>2.3.10.3</t>
  </si>
  <si>
    <t>2.3.10.4</t>
  </si>
  <si>
    <t>2.2.14.1</t>
  </si>
  <si>
    <t>3.1</t>
  </si>
  <si>
    <t>2.2.13.4</t>
  </si>
  <si>
    <t>2.3.11</t>
  </si>
  <si>
    <t>2.3.5</t>
  </si>
  <si>
    <t>2.2.1.2</t>
  </si>
  <si>
    <t>2.2.1.4</t>
  </si>
  <si>
    <t>2.3.2.4</t>
  </si>
  <si>
    <t>2.3.3.2</t>
  </si>
  <si>
    <t>2.3.7.2</t>
  </si>
  <si>
    <t>Nº</t>
  </si>
  <si>
    <t xml:space="preserve">Consultoria individual em apoio à UGP -  Coordenador Executivo </t>
  </si>
  <si>
    <t>5137/2014</t>
  </si>
  <si>
    <t>BR10544</t>
  </si>
  <si>
    <t>Consultoria individual em apoio à UGP - Assessor Especial de Coordenação</t>
  </si>
  <si>
    <t>5219/2014</t>
  </si>
  <si>
    <t>BR10545</t>
  </si>
  <si>
    <t>5064/2014</t>
  </si>
  <si>
    <t>BR10542</t>
  </si>
  <si>
    <t>5180/2014</t>
  </si>
  <si>
    <t>BR10559</t>
  </si>
  <si>
    <t>Consultoria individual em apoio à UGP - Assessor Administrativo/Financeiro</t>
  </si>
  <si>
    <t>5217/2014</t>
  </si>
  <si>
    <t>BR10647</t>
  </si>
  <si>
    <t>Consultoria individual em apoio à UGP - Assessor Técnico</t>
  </si>
  <si>
    <t>5218/2014</t>
  </si>
  <si>
    <t>BR10543</t>
  </si>
  <si>
    <t>5107/2014</t>
  </si>
  <si>
    <t>maio-14 / setembro-14</t>
  </si>
  <si>
    <t>BR10525 /
BR10701</t>
  </si>
  <si>
    <t>5621/2015</t>
  </si>
  <si>
    <t>BR11001</t>
  </si>
  <si>
    <t>2.2.1.6</t>
  </si>
  <si>
    <t>2.2.14.10</t>
  </si>
  <si>
    <t>1.2</t>
  </si>
  <si>
    <t>5053/2014</t>
  </si>
  <si>
    <t>BR10648</t>
  </si>
  <si>
    <t>1.3</t>
  </si>
  <si>
    <t>BRB2902</t>
  </si>
  <si>
    <t>1.4</t>
  </si>
  <si>
    <t>1.5</t>
  </si>
  <si>
    <t>1.6</t>
  </si>
  <si>
    <t>Elaboração de projetos arquitetônicos e complementares para construção de almoxarifados regionais em Caruaru e Petrolina e projetos de reforma/adequação de 18  almoxarifados regionais</t>
  </si>
  <si>
    <t>5693/2015</t>
  </si>
  <si>
    <t>1.7</t>
  </si>
  <si>
    <t>Elaboração do Sistema de Gestão de Projetos</t>
  </si>
  <si>
    <t>1.8</t>
  </si>
  <si>
    <t>1.9</t>
  </si>
  <si>
    <t>1.10</t>
  </si>
  <si>
    <t>5650/2015</t>
  </si>
  <si>
    <t>1.11</t>
  </si>
  <si>
    <t>5649/2015</t>
  </si>
  <si>
    <t>1.12</t>
  </si>
  <si>
    <t>1.13</t>
  </si>
  <si>
    <t>BR10963</t>
  </si>
  <si>
    <t>5636/2015</t>
  </si>
  <si>
    <t>05879/2015</t>
  </si>
  <si>
    <t>5594/2014</t>
  </si>
  <si>
    <t>BR11053</t>
  </si>
  <si>
    <t>MI</t>
  </si>
  <si>
    <t>s/contrato</t>
  </si>
  <si>
    <t>2.3.10.1</t>
  </si>
  <si>
    <t>5444/2014</t>
  </si>
  <si>
    <t>BR11010</t>
  </si>
  <si>
    <t>0551/2014</t>
  </si>
  <si>
    <t>BR10969</t>
  </si>
  <si>
    <t>5619/2015</t>
  </si>
  <si>
    <t>Treinamento e capacitação da UGP</t>
  </si>
  <si>
    <t>2.1.5</t>
  </si>
  <si>
    <t>5779/2015</t>
  </si>
  <si>
    <t>5620/2015</t>
  </si>
  <si>
    <t>Projeto executivo de pagamento por serviços ambientais - Produtor de Água - Açude Bitury</t>
  </si>
  <si>
    <t>Planejamento Estratégico da CPRH</t>
  </si>
  <si>
    <t>2.1.10.1</t>
  </si>
  <si>
    <t>2.1.10.2</t>
  </si>
  <si>
    <t>Modernização do Sistema Integrado de Gestão empresarial da COMPESA (Sistema Alpha)</t>
  </si>
  <si>
    <t>2.1.16.2</t>
  </si>
  <si>
    <t>Avaliação e Cadastramento da Rede de Esgoto existente do SES Caruaru</t>
  </si>
  <si>
    <t>2.2.13.7</t>
  </si>
  <si>
    <t>Projetos de Arquitetura dos Laboratórios Regionais de Água e de Esgoto</t>
  </si>
  <si>
    <t>Elaboração de Projeto do SES Escada 2ª Etapa</t>
  </si>
  <si>
    <t>2.2.16</t>
  </si>
  <si>
    <t>2.3.3.4</t>
  </si>
  <si>
    <t>2.3.9.1</t>
  </si>
  <si>
    <t>Cadastro de Usuários de Água da Bacia do Rio Ipojuca</t>
  </si>
  <si>
    <t>2.3.15.1</t>
  </si>
  <si>
    <t>2.1</t>
  </si>
  <si>
    <t>2.2</t>
  </si>
  <si>
    <t>5408/2014</t>
  </si>
  <si>
    <t>dezembro-14 - O.S  maio-15</t>
  </si>
  <si>
    <t>BRB2632</t>
  </si>
  <si>
    <t>2.3</t>
  </si>
  <si>
    <t>2.4</t>
  </si>
  <si>
    <t>2.5</t>
  </si>
  <si>
    <t>2.6</t>
  </si>
  <si>
    <t xml:space="preserve">agosto-12 /
OS maio-13  </t>
  </si>
  <si>
    <t xml:space="preserve"> OBRA: BRB2639
TTS: BRB2640</t>
  </si>
  <si>
    <t>2.7</t>
  </si>
  <si>
    <t>fevereiro-15 /
OS julho-15</t>
  </si>
  <si>
    <t>BRB2831</t>
  </si>
  <si>
    <t>2.8</t>
  </si>
  <si>
    <t>agosto-13 /
OS outubro/15</t>
  </si>
  <si>
    <t>BRB2647</t>
  </si>
  <si>
    <t>2.9</t>
  </si>
  <si>
    <t>BRB 2933</t>
  </si>
  <si>
    <t>2.10</t>
  </si>
  <si>
    <t>5742/2015</t>
  </si>
  <si>
    <t>2.11</t>
  </si>
  <si>
    <t>2.12</t>
  </si>
  <si>
    <t>2.13</t>
  </si>
  <si>
    <t>Automação das Unidades Operacionais da Área Norte e Goiana</t>
  </si>
  <si>
    <t>2.1.2.5</t>
  </si>
  <si>
    <t>2.14</t>
  </si>
  <si>
    <t>2.15</t>
  </si>
  <si>
    <t>3.2</t>
  </si>
  <si>
    <t>3.3</t>
  </si>
  <si>
    <t xml:space="preserve">Aquisição de bens de uso administrativo </t>
  </si>
  <si>
    <t>5112/2014</t>
  </si>
  <si>
    <t xml:space="preserve">lote 1: BRB2547
Lote 4: BRB2531 </t>
  </si>
  <si>
    <t>3.4</t>
  </si>
  <si>
    <t>3.5</t>
  </si>
  <si>
    <t xml:space="preserve">Aquisição de materiais para obra do sistema de esgotamento sanitário da cidade de Gravatá 1ª Etapa </t>
  </si>
  <si>
    <t>3.6</t>
  </si>
  <si>
    <t>3.7</t>
  </si>
  <si>
    <t>Aquisição e plantio de mudas para Barragem Engenho Maranhão</t>
  </si>
  <si>
    <t>Aquisição de 140 telepluviômetros - APAC</t>
  </si>
  <si>
    <t>5358/2014</t>
  </si>
  <si>
    <t>BRB2893</t>
  </si>
  <si>
    <t>Aquisição e plantio de mudas para Barragens Serra dos Cavalos e Pedro Moura</t>
  </si>
  <si>
    <t>Aquisição de Hidrômetros</t>
  </si>
  <si>
    <t>BRB2575
BRB2576</t>
  </si>
  <si>
    <t xml:space="preserve">BR2610 </t>
  </si>
  <si>
    <t>2.1.16.1</t>
  </si>
  <si>
    <t>2.2.14.5</t>
  </si>
  <si>
    <t>Aquisição de Sofware para Dimensionamente Hidráulico</t>
  </si>
  <si>
    <t xml:space="preserve">2.2.17.1 </t>
  </si>
  <si>
    <t>Aquisição de Equipamentos de Apoio para a Gestão do Programa</t>
  </si>
  <si>
    <t xml:space="preserve">1.1.2 </t>
  </si>
  <si>
    <t>Automação das Unidades Operacionais da Área Norte - Aquisição de Medidores de Cloro Livre Residual</t>
  </si>
  <si>
    <t>2.1.2.6</t>
  </si>
  <si>
    <t>4.1</t>
  </si>
  <si>
    <t>4.2</t>
  </si>
  <si>
    <t>4.3</t>
  </si>
  <si>
    <t>05487/2014</t>
  </si>
  <si>
    <t xml:space="preserve"> BRB2962</t>
  </si>
  <si>
    <t>4.4</t>
  </si>
  <si>
    <t xml:space="preserve"> BRB2577</t>
  </si>
  <si>
    <t>4.5</t>
  </si>
  <si>
    <t>Controle tecnológico das obras de Tacaimbó e Gravatá</t>
  </si>
  <si>
    <t>04134/2012</t>
  </si>
  <si>
    <t>2.2.15</t>
  </si>
  <si>
    <t>Aditivo à Contrato de Gestão já existente com a COMPESA</t>
  </si>
  <si>
    <t>4.6</t>
  </si>
  <si>
    <t>2.3.2.5</t>
  </si>
  <si>
    <t>PROGRAMA DE SANEAMMENTO AMBIENTAL DA BACIA DO RIO IPOJUCA</t>
  </si>
  <si>
    <t xml:space="preserve">PLANO DE AQUISIÇÕES (PA) - 12 MESES </t>
  </si>
  <si>
    <t>Atualização No : 5</t>
  </si>
  <si>
    <t xml:space="preserve">  </t>
  </si>
  <si>
    <t>Atualizado por :  UGP/PSA IPOJUCA</t>
  </si>
  <si>
    <t>5445/14</t>
  </si>
  <si>
    <t>5953/2015</t>
  </si>
  <si>
    <t>5492/2014</t>
  </si>
  <si>
    <t>3875/2011</t>
  </si>
  <si>
    <t>5325/2014</t>
  </si>
  <si>
    <t>4538/2013</t>
  </si>
  <si>
    <t>5633/2015</t>
  </si>
  <si>
    <t>3970/2012</t>
  </si>
  <si>
    <t>Ipojuca Digital - Criação de Plataforma para Disponibilização de Dados Referenciados Geograficamente</t>
  </si>
  <si>
    <t>FOLHA DE COMENTÁRIOS DAS ALTERAÇÕES/INSERÇÕES INTRODUZIDAS NESSA VERSÃO DO PA</t>
  </si>
  <si>
    <t>Adequação do orçamento em função dos demais itens do empreendimento (tubos, equipamentos, etc)</t>
  </si>
  <si>
    <t>Adequação do título do serviço, orçamento e dos prazos estimados, tudo em função da conclusão dos documentos.</t>
  </si>
  <si>
    <t>Ingresso como contrapartida em substituição à obra de Escada 1ª etapa</t>
  </si>
  <si>
    <t>Sua inclusão justifica-se pela necessidade de dotar a CPRH de meios e modos à eficientização das ações de controle ambiental, para conferir celeridade e simplificar os procedimentos de licenciamento e monitoramento das ações, além de possibilitar a integração da Agência ao modelo do Estado de gestão pública por resultados.</t>
  </si>
  <si>
    <t>Adequação do título do serviço e dos prazos estimados. Necessidade de dotar a Companhia de um modelo padrão para manutenção das redes e ramais de água e esgoto.</t>
  </si>
  <si>
    <t>Sua inclusão justifica-se pela necessidade premente da COMPESA atualizar o Sistema (ERP) que hoje gerencia todas as atividades da Companhia, de crucial importância para o seu desenvolvimento, visto que todas elas são registradas e acompanhadas, do começo ao fim, pelo Sistema, inclusive alimentando o SGMAP.</t>
  </si>
  <si>
    <t>Sua inclusão justifica-se pela decisão da COMPESA de elaborar o Projeto de Escada 1a etapa internamente, além de dotar a Companhia de instrumento importante na elaboração de projetos.</t>
  </si>
  <si>
    <t>Ação proposta em substituição a parte de Recuperação do Entorno dos reservatórios (item 2.3.2 POA)</t>
  </si>
  <si>
    <t>Sua inclusão justifica-se pela necessidade de dar suporte às ações do PSA no tocante ao GIS, Projeto de SES (dimensionamento hidráulico), SGMAP, dentre outras.</t>
  </si>
  <si>
    <t>Desmembramento da ação Unidades de manutenção dos sistemas de saneamento. Justifica-se pela necessidade de dotar as gerências regionais da COMPESA de laboratórios capazes de melhorar o controle da qualidade da água e dos elfluentes de esgotos, atendendo às normas regulamentares para prestação dos serviços de saneamento.</t>
  </si>
  <si>
    <t>2.1.11.1</t>
  </si>
  <si>
    <t>Contratação de consultoria Modernização da Gestão da Manunteção das redes e ramais de água e esgoto</t>
  </si>
  <si>
    <t>previsto</t>
  </si>
  <si>
    <t>2.1.7.2</t>
  </si>
  <si>
    <t>2.1.7.1</t>
  </si>
  <si>
    <t>2.2.3.3</t>
  </si>
  <si>
    <t>2.2.3.1</t>
  </si>
  <si>
    <t>2.2.15.3</t>
  </si>
  <si>
    <t>2.2.13.9</t>
  </si>
  <si>
    <t>Contratação de Trabalho Técnico Social  de Belo Jardim e Bezerros</t>
  </si>
  <si>
    <t>Ex-post</t>
  </si>
  <si>
    <t>2.3.14.1</t>
  </si>
  <si>
    <t>Plano de Normatização e Padronização dos processos da COMPESA</t>
  </si>
  <si>
    <t>2.1.4</t>
  </si>
  <si>
    <t>Lote 1: 2.1.11.5 
Lote 2: 2.1.11.6</t>
  </si>
  <si>
    <t>Lote 1: 2.2.1.1
Lote 2: 2.2.1.5</t>
  </si>
  <si>
    <t>4.7</t>
  </si>
  <si>
    <t>6.1</t>
  </si>
  <si>
    <t>Apoio à integração entre políticas públicas nos municípios</t>
  </si>
  <si>
    <t>2.3.15.2</t>
  </si>
  <si>
    <t>2.3.16.1</t>
  </si>
  <si>
    <t>Restauração florestal de área urbanas e áreas degradadas na BRI</t>
  </si>
  <si>
    <t>2.3.16.3</t>
  </si>
  <si>
    <t>2.3.16.4</t>
  </si>
  <si>
    <t>Concorrência Pública Nacional</t>
  </si>
  <si>
    <t>Lote 2: Fracassado, Lote 3: Revogado,  Adequação do valor em virtude da contratação de apenas 2 lotes.</t>
  </si>
  <si>
    <t>Aquisição de tubos para o SES de Tacaimbó</t>
  </si>
  <si>
    <t>Elaboração do Estudo de concepção e Projetos Executivos do Parque Ambiental de Belo Jardim e outros</t>
  </si>
  <si>
    <t xml:space="preserve">2. Bens </t>
  </si>
  <si>
    <t>3. Serviços Técnicos (Serviços que não são de consultoria)</t>
  </si>
  <si>
    <t xml:space="preserve">4. Consultorias Firmas </t>
  </si>
  <si>
    <t>6. Capacitações</t>
  </si>
  <si>
    <t>Consultoria individual em apoio à UGP - Assessor APAC / Componente 3</t>
  </si>
  <si>
    <t>Consultoria individual em apoio à UGP - Assessor Jurídico</t>
  </si>
  <si>
    <t>Consultoria individual em apoio à UGP - Orçamentista</t>
  </si>
  <si>
    <t xml:space="preserve">Consultoria Individual em apoio ao EGP - Escritório de Gerenciamento de Projetos </t>
  </si>
  <si>
    <t xml:space="preserve">Consultoria Individual em apoio a UGP - Assessor Técnico para Estudos de destinação final do Lodo das ETEs </t>
  </si>
  <si>
    <t>Consultoria Individual em apoio a UGP - Avaliação intermediária do Programa</t>
  </si>
  <si>
    <t>Consultoroes Individuais diversos - limitados a US$14.000,00 por contrato</t>
  </si>
  <si>
    <t>2.1.12.1</t>
  </si>
  <si>
    <t>2.1.12.2</t>
  </si>
  <si>
    <t>2.1.12.3</t>
  </si>
  <si>
    <t>2.1.12.4</t>
  </si>
  <si>
    <t>2.1.12.5</t>
  </si>
  <si>
    <t>2.1.12.6</t>
  </si>
  <si>
    <t>2.1.12.7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</si>
  <si>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</si>
  <si>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</si>
  <si>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</si>
  <si>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</si>
  <si>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</si>
  <si>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</si>
  <si>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</si>
  <si>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</si>
  <si>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</si>
  <si>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</si>
  <si>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</si>
  <si>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</si>
  <si>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Elaboração de diagnóstico, relatório técnico preliminar,  projeto básico e estudos complementares para implantação do sistema de esgotamento sanitário da sede municipal de Belo Jardim (Lote 1) e Bezerros (lote 2)</t>
  </si>
  <si>
    <t>2.2.1.3</t>
  </si>
  <si>
    <t>Estruturação do monitoramento da qualidade de água na BRI - CPRH - Contratação de empresa de consultoria para implementação do Programa da Qualidade ( Laboratorio)</t>
  </si>
  <si>
    <t>Capacitação das equipes de monitoramento e do laboratório da CPRH  (08 cursos)</t>
  </si>
  <si>
    <t>2.3.4.1</t>
  </si>
  <si>
    <t>Desenvolvimento de sistema de monitoramento do Plano Hidroambiental da BRI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</si>
  <si>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</si>
  <si>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</si>
  <si>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</si>
  <si>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</si>
  <si>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</si>
  <si>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</si>
  <si>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</si>
  <si>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</si>
  <si>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</si>
  <si>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</si>
  <si>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</si>
  <si>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</si>
  <si>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</si>
  <si>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</si>
  <si>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</si>
  <si>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</si>
  <si>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</si>
  <si>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</si>
  <si>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</si>
  <si>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</si>
  <si>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</si>
  <si>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</si>
  <si>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</si>
  <si>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</si>
  <si>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</si>
  <si>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</si>
  <si>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</si>
  <si>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</si>
  <si>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</si>
  <si>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</si>
  <si>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</si>
  <si>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</si>
  <si>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</si>
  <si>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</si>
  <si>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</si>
  <si>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</si>
  <si>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</si>
  <si>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2.2.11</t>
  </si>
  <si>
    <t>1.1</t>
  </si>
  <si>
    <t xml:space="preserve">Aquisição de materiais para obra do sistema de esgotamento sanitário da cidade de Sanharó </t>
  </si>
  <si>
    <t xml:space="preserve">Aquisição de bens e equipamentos para as Unidades Regionais da CPRH (UIGA´s) </t>
  </si>
  <si>
    <t xml:space="preserve">Aquisição de equipamentos e materiais para o Laboratório da CPRH. </t>
  </si>
  <si>
    <t>Lote 1: 2.2.2.4
Lote 2: 2.2.2.5
Demais: 2.2.2.3</t>
  </si>
  <si>
    <t>Aquisição de Hardware para ampliação da Capacidade de Armazenamento do Servidor Central da COMPESA</t>
  </si>
  <si>
    <t>Aquisição de ETE compacta para o SES Sanharó</t>
  </si>
  <si>
    <t>2.16</t>
  </si>
  <si>
    <t>2.17</t>
  </si>
  <si>
    <t>2.18</t>
  </si>
  <si>
    <t>2.19</t>
  </si>
  <si>
    <t>2.20</t>
  </si>
  <si>
    <t>2.21</t>
  </si>
  <si>
    <t>Controle tecnológico das obras de Sanharó e Escada 1ª Etapa</t>
  </si>
  <si>
    <t>Restauração Florestal de APPs de Cursos d´água e nascente na Bacia do Rio Ipojuca</t>
  </si>
  <si>
    <t>6.2</t>
  </si>
  <si>
    <t>Estruturação das Unidades Regionais da CPRH -  Capacitação da Equipe Técnica e Realização das Oficinas Ambientais.</t>
  </si>
  <si>
    <t>Obras</t>
  </si>
  <si>
    <t>Bens</t>
  </si>
  <si>
    <t>Serviços Que Não São De Consultoria</t>
  </si>
  <si>
    <t>Consultorias Firmas</t>
  </si>
  <si>
    <t>Capacitações</t>
  </si>
  <si>
    <t>Total Geral</t>
  </si>
  <si>
    <t>PROGRAMA DE SANEAMENTO AMBIENTAL DA BACIA DO RIO IPOJUCA</t>
  </si>
  <si>
    <t>Atualizado em: 07/12/2015</t>
  </si>
  <si>
    <t>Dólar de referência: R$ 3,2310</t>
  </si>
  <si>
    <t>Obra de automação dos sistemas de Várzea do Una, Botafogo e Moxotó</t>
  </si>
  <si>
    <t>Obras da Modernização dos Viveiros Florestais de Pirapama e Bonito</t>
  </si>
  <si>
    <t>Obra do Sistema de Esgotamento Sanitário da Cidade de Arcoverde - 2ª etapa</t>
  </si>
  <si>
    <t>Obra do SES da Cidade de Sanharó</t>
  </si>
  <si>
    <t>Obra do SES da Cidade de Gravatá 1ª Etapa</t>
  </si>
  <si>
    <t>Obra do Sistema de Esgotamento Sanitário da Cidade de Arcoverde - 1ª etapa</t>
  </si>
  <si>
    <t>Obra do Sistema de Esgotamento Sanitário da cidade de Escada 1ª Etapa</t>
  </si>
  <si>
    <t>Obra do Sistema de Esgotamento Sanitário da cidade de Tacaimbó</t>
  </si>
  <si>
    <t>Obra do Sistema de Esgotamento Sanitário da Cidade de Venturosa - 1ª etapa</t>
  </si>
  <si>
    <t>Obra do Sistema de Abastecimento de Água de Porto de Galinhas</t>
  </si>
  <si>
    <t>Obra da ETA de Bezerros</t>
  </si>
  <si>
    <t>Obras de implantação dos almoxarifados regionais em Caruaru e Petrolina e reforma/adequação de 18  almoxarifados regionais</t>
  </si>
  <si>
    <t>Fornecimento de passagens aéreas em apoio as ações do PSA IPOJUCA</t>
  </si>
  <si>
    <t xml:space="preserve">Elaboração dos projetos arquitetônicos dos núcleos de manutenção dos SES </t>
  </si>
  <si>
    <t xml:space="preserve">Plano de Conservação e Uso do Entorno dos Reservatórios Artificiais - PACUERA </t>
  </si>
  <si>
    <t>Elaboração de Proposta de sistema de outorga de lançamentos de efluentes de ETE</t>
  </si>
  <si>
    <t>Execução do Plano de Comunicação</t>
  </si>
  <si>
    <t>Contratação de Trabalho Técnico Social para as Obras dos SES - Sanharó e Escada 1ª Etapa</t>
  </si>
  <si>
    <t>Contratação de Trabalho Técnico Social para as obras do SES Caruaru</t>
  </si>
  <si>
    <t xml:space="preserve">Lote 1: 2.2.13.10
</t>
  </si>
  <si>
    <t>Lote 1: 2.2.13.5
Lote 2: 2.2.13.6</t>
  </si>
  <si>
    <t>UGP - APAC</t>
  </si>
  <si>
    <t>UGP - CPRH</t>
  </si>
  <si>
    <t>Cadastramento de nascentes contribuintes de barragens públicas</t>
  </si>
  <si>
    <t>Consultoria Individual em apoio a UGP - Assessor Técnico Temporário  para fins específicos (4)</t>
  </si>
  <si>
    <t>Rótulos de Linha</t>
  </si>
  <si>
    <t xml:space="preserve"> Montante Estimado em US$ X mil</t>
  </si>
  <si>
    <t>(Vários itens)</t>
  </si>
  <si>
    <t>Automação dos sistemas de Várzea do Una, Botafogo e Moxotó</t>
  </si>
  <si>
    <t>Substituição autorizada pela CBR 3751/2015</t>
  </si>
  <si>
    <t>Distrato em trâmitação, será feita nova Licitação. Mantido mesmo objeto.</t>
  </si>
  <si>
    <t xml:space="preserve">Nº </t>
  </si>
  <si>
    <t>Aquisição de materiais para automação dos sistemas de Varzea do Una (atuadores elétricos para válvulas)</t>
  </si>
  <si>
    <t>Lote 1: tubos e Conexões; Lote 2: Bombas e Equipamentos para ETE e EEE; Lote 3: Equipamentos para Medições Hidráulicas, Elétricas e Automação.</t>
  </si>
  <si>
    <t>Lote 1: GPS e Decibelímetro; Lote2: Equipamentos de Informática, audio e vídeo; Lote 3: Equipamentos de Apoio.</t>
  </si>
  <si>
    <t xml:space="preserve">Aquisição de materiais complementares e equipamentos para o SES de Tacaimbó - </t>
  </si>
  <si>
    <t>Lote 1: Aquisição de Tubos para Emissário; Lote 2: Sistema de Supervisão da ETE do SES Tacaimbó e automação da EE  Lote 3: Conjunto de Desinfecção; Lote 4: Aquisição de Bombas; Lote 5: Aquisição de Medidores de Vazão; Lote 6:  Aquisição de Perfil U</t>
  </si>
  <si>
    <t>Aquisição de materiais complementares e equipamentos para o SES de Tacaimbó</t>
  </si>
  <si>
    <t>Bens relicitados, ação proveniente do item 2.2 - lote 3</t>
  </si>
  <si>
    <t>Lote 1: Móveis para a nova sede da COMPESA ; Lote 2: Equipamentos para o auditório e para Sala Multimídia da nova sede da COMPESA</t>
  </si>
  <si>
    <t xml:space="preserve">Aquisição de bens de uso administrativo para nova sede da COMPESA </t>
  </si>
  <si>
    <t>Aquisição de Bens e Equipamentos para as Manutenções dos SES CARUARU, TACAIMBÓ e GRAVATÁ</t>
  </si>
  <si>
    <t>Lote I:  Veículos tipo: MiniJato, Combinado c/ Hidrojatemaneto, Combinado com “ROOTS”- Lote II: Caminhões Tipo: Polinguindaste e caçamba estacionária; Guindaste 10 ton; Médio 4ton c/cabine dupla; - Lote III: Retroescavadeira - Lote IV: Compressor de ar à diesel com rodas e rompedor Pneumático - Lote V: Bombas a gasolina e elétrica p/esgotamento de valas, Roçadeira Profissional; Esmerilhadeira angular, Placa vibratória; Betoneira elétrica - Lote VI: Gerador trifásico; Torre de iluminação - Lote VII: Veículo: Passeio; Pick-up 1.4 ,  Pick-up 4x4 Cabine Dupla;  - Lote VIII: Motocicleta até 250 cc c/baú.</t>
  </si>
  <si>
    <r>
      <t>Aquisição de Bens e Equipamentos para as Manutenções dos SES CARUARU, TACAIMBÓ e GRAVATÁ</t>
    </r>
    <r>
      <rPr>
        <u/>
        <sz val="12"/>
        <rFont val="Arial"/>
        <family val="2"/>
      </rPr>
      <t/>
    </r>
  </si>
  <si>
    <t>Aquisição complementar ao item 1.2</t>
  </si>
  <si>
    <t>Aquisição de bens e equipamentos (software e Hardware) para o sistema de gestão de ramais de água e esgotos</t>
  </si>
  <si>
    <t>Aquisição de Software e Hardware para dar suporte a Gestão do Sistema de Manutenção, Sala de video wall e Salas dos Núcleos de Manutenção.</t>
  </si>
  <si>
    <t>Sua inclusão justifica-se pela decisão da COMPESA de padronizar a concepção, projeto e os processos construtivos das ETEs com vazões na faixa de 30 a 50l/s visando também conferir celeridade neste tipo de ação.</t>
  </si>
  <si>
    <t>Ação essencial ao início dos estudos de concepção e projeto básico do SES Caruaru, pois existe pouca informação disponível sobre o cadastro da rede e sua condição de operação, notadamente nas áreas construídas com recursos da Prefeitura e do projeto Alvorada.</t>
  </si>
  <si>
    <t>Trasferido para o ítem 3.6</t>
  </si>
  <si>
    <t>Ação integrante do Sistema de Manutenção de SES.</t>
  </si>
  <si>
    <t xml:space="preserve"> Junção da cidade de Escada e Sanharó para otimização dos processos, e exclusão da  cidade de Bezerros para esse período.</t>
  </si>
  <si>
    <t>Ação Transferida para o ítem 6.2</t>
  </si>
  <si>
    <t>Sua inclusão justifica-se pela necessidade da CPRH contar com banco de dados das principais fontes poluidoras dos municípios inseridos na bacia hidrográfica do Rio Ipojuca, que serão apresentados sob a forma de mapas e demais conteúdos digitais, de modo a nortear as equipes de fiscalização e monitoramento. A ferramenta também ajudará no acompanhamento dos parâmetros do oxigênio dissolvido (DO) e demanda biológica de oxigênio (DBO), ambos marco de resultado do Programa (PMR).</t>
  </si>
  <si>
    <t>Sua inclusão justifica-se pela decisão da COMPESA, juntamente com o BID, de privilegiar a elaboração de projetos, de modo a possibilitar a obtenção de financiamentos futuros.</t>
  </si>
  <si>
    <t>Ampliação do escopo da ação, com a inclusão do Parque de Belo Jardim e outros.</t>
  </si>
  <si>
    <t>Ação proposta para monitorar as ações previstas no Plano Hidroambiental da Bacia que serviu de base para o PSA Ipojuca.</t>
  </si>
  <si>
    <t>Promover a integração entre as políticas públicas de meio ambiente, de recursos hídricos e de uso do solo e Articular e envolver nas atividades do COBH as diversas instituições e atores sociais que têm interesse na gestão dos recursos hídricos da bacia hidrográfica</t>
  </si>
  <si>
    <t>Recuperar área de APP com cerca de 2 ha às margens da BR 232 onde antes havia um lixão (entre os municípios de Sanharó e Pesqueira)</t>
  </si>
  <si>
    <t>Identificar, diagnosticar e mapear as principais nascentes contribuintes dos reservatórios Pão de Açúcar, Pedro Moura Jr., Duas Serras e Manuíno</t>
  </si>
  <si>
    <t>Modalidade de Seleção alterada, autorizada pela CBR nº 10/2015, atividade proveniente do item 4.4 cancelado.</t>
  </si>
  <si>
    <t>Consultoria Individual em apoio a UGP - Assessor Técnico Temporário para fins específicos (4)</t>
  </si>
  <si>
    <t>Ação integrante da proposta de fortalecimento da estrutura de execução do PSA Ipojuca e em especial da Coordenação de Engenharia, visando o atendimento da demanda atual de trabalho.</t>
  </si>
  <si>
    <t>Ação integrante do Sistema de Manutenção de SES (ítem 4.23)</t>
  </si>
  <si>
    <t>Aditivo à Contrato de Gestão já existente com a COMPESA. Autorizado pela CBR 2732/2015.</t>
  </si>
  <si>
    <t>OBRAS</t>
  </si>
  <si>
    <t>Publicação do Anúncio/Convite</t>
  </si>
  <si>
    <t>BENS</t>
  </si>
  <si>
    <t>SERVIÇOES QUE NÃO SÃO CONSULTORIA</t>
  </si>
  <si>
    <t>CONSULTORIA FIRMAS</t>
  </si>
  <si>
    <t>CONSULTORIA INDIVIDUAIS</t>
  </si>
  <si>
    <t>CAPACITAÇÕES</t>
  </si>
  <si>
    <t>1. SUBTOTAL DE OBRAS</t>
  </si>
  <si>
    <t>2. SUBTOTAL DE BENS</t>
  </si>
  <si>
    <t>3. SUBTOTAL DE SERVIÇOS TÉCNICOS</t>
  </si>
  <si>
    <t>4 - SUBTOTAL DE CONSULTORIAS FIRMAS</t>
  </si>
  <si>
    <t>5 - SUBTOTAL DE CONSULTORIAS INDIVIDUAIS</t>
  </si>
  <si>
    <t>6 - SUBTOTAL DE CAPACITAÇÕES</t>
  </si>
  <si>
    <t>VALOR TOTAL</t>
  </si>
  <si>
    <t>6.3</t>
  </si>
  <si>
    <t>SUBPROJETOS</t>
  </si>
  <si>
    <t>7 - SUBTOTAL DE SUBPROJETOS</t>
  </si>
  <si>
    <t>7.1</t>
  </si>
  <si>
    <t>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</si>
</sst>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[$-416]mmmm\-yy;@"/>
    <numFmt numFmtId="167" formatCode="General_)"/>
    <numFmt numFmtId="168" formatCode="&quot;Cr$&quot;\ #,##0.00_);\(&quot;Cr$&quot;\ #,##0.00\)"/>
    <numFmt numFmtId="169" formatCode="0.0_)"/>
    <numFmt numFmtId="170" formatCode="0.00000000"/>
    <numFmt numFmtId="171" formatCode="0.0000000000"/>
    <numFmt numFmtId="172" formatCode="#,##0.0_);\(#,##0.0\)"/>
    <numFmt numFmtId="173" formatCode="&quot;$&quot;#,##0.00000_);\(&quot;$&quot;#,##0.00000\)"/>
    <numFmt numFmtId="174" formatCode="_([$€-2]* #,##0.00_);_([$€-2]* \(#,##0.00\);_([$€-2]* &quot;-&quot;??_)"/>
    <numFmt numFmtId="175" formatCode="#,##0."/>
    <numFmt numFmtId="176" formatCode="0.0%"/>
    <numFmt numFmtId="177" formatCode="_-* #,##0\ _P_t_s_-;\-* #,##0\ _P_t_s_-;_-* &quot;-&quot;\ _P_t_s_-;_-@_-"/>
    <numFmt numFmtId="178" formatCode="_-* #,##0.00\ _P_t_s_-;\-* #,##0.00\ _P_t_s_-;_-* &quot;-&quot;??\ _P_t_s_-;_-@_-"/>
    <numFmt numFmtId="179" formatCode="0.00000"/>
    <numFmt numFmtId="180" formatCode="d\.mmm"/>
    <numFmt numFmtId="181" formatCode="0.00_)"/>
    <numFmt numFmtId="182" formatCode="&quot;R&quot;\ #,##0;&quot;R&quot;\ \-#,##0"/>
  </numFmts>
  <fonts count="6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2"/>
      <color rgb="FF00B050"/>
      <name val="Arial"/>
      <family val="2"/>
    </font>
    <font>
      <sz val="12"/>
      <color theme="3" tint="0.39997558519241921"/>
      <name val="Arial"/>
      <family val="2"/>
    </font>
    <font>
      <sz val="11"/>
      <name val="Arial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"/>
      <color indexed="8"/>
      <name val="Courier"/>
      <family val="3"/>
    </font>
    <font>
      <shadow/>
      <sz val="8"/>
      <color indexed="12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9"/>
      <name val="Arial"/>
      <family val="2"/>
    </font>
    <font>
      <b/>
      <i/>
      <sz val="10"/>
      <name val="Arial"/>
      <family val="2"/>
    </font>
    <font>
      <b/>
      <sz val="12"/>
      <name val="Univers (WN)"/>
    </font>
    <font>
      <sz val="10"/>
      <name val="Univers (E1)"/>
    </font>
    <font>
      <sz val="11"/>
      <color theme="1"/>
      <name val="Arial"/>
      <family val="2"/>
    </font>
    <font>
      <u/>
      <sz val="12"/>
      <name val="Arial"/>
      <family val="2"/>
    </font>
    <font>
      <b/>
      <sz val="12"/>
      <color indexed="9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rgb="FF3366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0" fontId="39" fillId="0" borderId="0"/>
    <xf numFmtId="0" fontId="3" fillId="0" borderId="0"/>
    <xf numFmtId="0" fontId="41" fillId="0" borderId="0"/>
    <xf numFmtId="167" fontId="4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>
      <alignment horizontal="center" vertical="top"/>
    </xf>
    <xf numFmtId="0" fontId="51" fillId="0" borderId="21" applyBorder="0"/>
    <xf numFmtId="3" fontId="52" fillId="0" borderId="0" applyNumberFormat="0" applyFill="0" applyBorder="0" applyAlignment="0" applyProtection="0"/>
    <xf numFmtId="3" fontId="53" fillId="0" borderId="0" applyNumberFormat="0" applyFill="0" applyBorder="0" applyAlignment="0" applyProtection="0"/>
    <xf numFmtId="169" fontId="1" fillId="0" borderId="0" applyNumberFormat="0" applyFill="0" applyBorder="0" applyAlignment="0"/>
    <xf numFmtId="43" fontId="1" fillId="0" borderId="0" applyFont="0" applyFill="0" applyBorder="0" applyAlignment="0" applyProtection="0"/>
    <xf numFmtId="3" fontId="54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5" fontId="55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72" fontId="56" fillId="0" borderId="0" applyFont="0" applyFill="0" applyBorder="0" applyAlignment="0" applyProtection="0">
      <protection locked="0"/>
    </xf>
    <xf numFmtId="39" fontId="57" fillId="0" borderId="0" applyFont="0" applyFill="0" applyBorder="0" applyAlignment="0" applyProtection="0"/>
    <xf numFmtId="173" fontId="1" fillId="0" borderId="0" applyFont="0" applyFill="0" applyBorder="0" applyAlignment="0"/>
    <xf numFmtId="174" fontId="1" fillId="0" borderId="0" applyFont="0" applyFill="0" applyBorder="0" applyAlignment="0" applyProtection="0"/>
    <xf numFmtId="175" fontId="58" fillId="0" borderId="0">
      <protection locked="0"/>
    </xf>
    <xf numFmtId="175" fontId="58" fillId="0" borderId="0">
      <protection locked="0"/>
    </xf>
    <xf numFmtId="175" fontId="58" fillId="0" borderId="0">
      <protection locked="0"/>
    </xf>
    <xf numFmtId="175" fontId="58" fillId="0" borderId="0">
      <protection locked="0"/>
    </xf>
    <xf numFmtId="175" fontId="58" fillId="0" borderId="0">
      <protection locked="0"/>
    </xf>
    <xf numFmtId="175" fontId="58" fillId="0" borderId="0">
      <protection locked="0"/>
    </xf>
    <xf numFmtId="175" fontId="58" fillId="0" borderId="0">
      <protection locked="0"/>
    </xf>
    <xf numFmtId="38" fontId="40" fillId="28" borderId="0" applyNumberFormat="0" applyBorder="0" applyAlignment="0" applyProtection="0"/>
    <xf numFmtId="0" fontId="44" fillId="0" borderId="35" applyNumberFormat="0" applyAlignment="0" applyProtection="0">
      <alignment horizontal="left" vertical="center"/>
    </xf>
    <xf numFmtId="0" fontId="44" fillId="0" borderId="33">
      <alignment horizontal="left" vertical="center"/>
    </xf>
    <xf numFmtId="176" fontId="59" fillId="0" borderId="22" applyFill="0" applyBorder="0" applyAlignment="0">
      <alignment horizontal="center"/>
      <protection locked="0"/>
    </xf>
    <xf numFmtId="10" fontId="40" fillId="29" borderId="32" applyNumberFormat="0" applyBorder="0" applyAlignment="0" applyProtection="0"/>
    <xf numFmtId="172" fontId="59" fillId="0" borderId="0" applyFill="0" applyBorder="0" applyAlignment="0">
      <protection locked="0"/>
    </xf>
    <xf numFmtId="173" fontId="1" fillId="0" borderId="0" applyFill="0" applyBorder="0" applyAlignment="0" applyProtection="0">
      <protection locked="0"/>
    </xf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60" fillId="0" borderId="0"/>
    <xf numFmtId="181" fontId="61" fillId="0" borderId="0"/>
    <xf numFmtId="169" fontId="1" fillId="0" borderId="0" applyFill="0" applyBorder="0" applyAlignment="0"/>
    <xf numFmtId="9" fontId="1" fillId="0" borderId="22" applyNumberFormat="0" applyBorder="0">
      <alignment horizontal="center" vertical="center"/>
    </xf>
    <xf numFmtId="0" fontId="45" fillId="30" borderId="32" applyNumberFormat="0" applyFont="0" applyBorder="0" applyAlignment="0" applyProtection="0">
      <alignment horizontal="center"/>
    </xf>
    <xf numFmtId="182" fontId="1" fillId="0" borderId="34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62" fillId="0" borderId="0" applyFill="0" applyBorder="0" applyAlignment="0" applyProtection="0"/>
    <xf numFmtId="3" fontId="47" fillId="0" borderId="0" applyFill="0" applyBorder="0" applyAlignment="0" applyProtection="0"/>
    <xf numFmtId="3" fontId="62" fillId="0" borderId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38" fontId="55" fillId="31" borderId="0" applyNumberFormat="0" applyFont="0" applyBorder="0" applyAlignment="0" applyProtection="0"/>
    <xf numFmtId="43" fontId="63" fillId="0" borderId="36"/>
    <xf numFmtId="38" fontId="64" fillId="0" borderId="0" applyFill="0" applyBorder="0" applyAlignment="0" applyProtection="0"/>
    <xf numFmtId="0" fontId="1" fillId="0" borderId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56" fillId="0" borderId="0" applyFont="0" applyFill="0" applyBorder="0" applyAlignment="0" applyProtection="0">
      <alignment horizontal="left"/>
    </xf>
    <xf numFmtId="10" fontId="65" fillId="0" borderId="37" applyNumberFormat="0" applyFont="0" applyFill="0" applyAlignment="0" applyProtection="0"/>
    <xf numFmtId="0" fontId="1" fillId="0" borderId="33" applyFont="0" applyFill="0" applyBorder="0" applyAlignment="0" applyProtection="0"/>
    <xf numFmtId="9" fontId="39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1" xfId="38" applyFont="1" applyBorder="1"/>
    <xf numFmtId="0" fontId="30" fillId="0" borderId="21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7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7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6" borderId="25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6" borderId="18" xfId="44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7" fillId="26" borderId="24" xfId="0" applyFont="1" applyFill="1" applyBorder="1" applyAlignment="1">
      <alignment horizontal="center" vertical="center"/>
    </xf>
    <xf numFmtId="0" fontId="29" fillId="26" borderId="19" xfId="44" applyFont="1" applyFill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0" fontId="29" fillId="26" borderId="14" xfId="44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23" xfId="1" applyFont="1" applyFill="1" applyBorder="1" applyAlignment="1">
      <alignment vertical="center" wrapText="1"/>
    </xf>
    <xf numFmtId="0" fontId="32" fillId="27" borderId="0" xfId="44" applyFont="1" applyFill="1" applyBorder="1" applyAlignment="1">
      <alignment horizontal="left" vertical="center" wrapText="1"/>
    </xf>
    <xf numFmtId="0" fontId="30" fillId="0" borderId="32" xfId="0" applyFont="1" applyBorder="1"/>
    <xf numFmtId="0" fontId="31" fillId="0" borderId="0" xfId="0" applyFont="1" applyBorder="1" applyAlignment="1">
      <alignment horizontal="left"/>
    </xf>
    <xf numFmtId="0" fontId="33" fillId="0" borderId="0" xfId="0" applyFont="1" applyAlignment="1">
      <alignment horizontal="left" vertical="center"/>
    </xf>
    <xf numFmtId="0" fontId="47" fillId="0" borderId="32" xfId="49" applyFont="1" applyFill="1" applyBorder="1" applyAlignment="1">
      <alignment horizontal="center" vertical="center"/>
    </xf>
    <xf numFmtId="166" fontId="47" fillId="0" borderId="32" xfId="51" applyNumberFormat="1" applyFont="1" applyFill="1" applyBorder="1" applyAlignment="1">
      <alignment horizontal="center" vertical="center"/>
    </xf>
    <xf numFmtId="0" fontId="47" fillId="0" borderId="32" xfId="48" applyFont="1" applyFill="1" applyBorder="1" applyAlignment="1">
      <alignment horizontal="center" vertical="center" wrapText="1"/>
    </xf>
    <xf numFmtId="165" fontId="48" fillId="0" borderId="32" xfId="51" applyNumberFormat="1" applyFont="1" applyFill="1" applyBorder="1" applyAlignment="1">
      <alignment vertical="center"/>
    </xf>
    <xf numFmtId="0" fontId="47" fillId="0" borderId="32" xfId="49" applyFont="1" applyFill="1" applyBorder="1" applyAlignment="1">
      <alignment horizontal="center" vertical="center" wrapText="1"/>
    </xf>
    <xf numFmtId="0" fontId="32" fillId="0" borderId="32" xfId="1" applyFont="1" applyFill="1" applyBorder="1" applyAlignment="1">
      <alignment vertical="center" wrapText="1"/>
    </xf>
    <xf numFmtId="0" fontId="30" fillId="0" borderId="0" xfId="49" applyFont="1"/>
    <xf numFmtId="0" fontId="30" fillId="0" borderId="0" xfId="49" applyFont="1" applyAlignment="1">
      <alignment horizontal="center"/>
    </xf>
    <xf numFmtId="10" fontId="30" fillId="0" borderId="0" xfId="49" applyNumberFormat="1" applyFont="1"/>
    <xf numFmtId="0" fontId="32" fillId="0" borderId="32" xfId="49" applyFont="1" applyBorder="1"/>
    <xf numFmtId="0" fontId="32" fillId="0" borderId="0" xfId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justify" vertical="center"/>
    </xf>
    <xf numFmtId="0" fontId="30" fillId="0" borderId="0" xfId="0" applyFont="1" applyBorder="1"/>
    <xf numFmtId="0" fontId="34" fillId="0" borderId="0" xfId="0" applyFont="1" applyBorder="1" applyAlignment="1">
      <alignment horizontal="left" vertical="center"/>
    </xf>
    <xf numFmtId="0" fontId="32" fillId="27" borderId="33" xfId="44" applyFont="1" applyFill="1" applyBorder="1" applyAlignment="1">
      <alignment horizontal="left" vertical="center" wrapText="1"/>
    </xf>
    <xf numFmtId="0" fontId="32" fillId="0" borderId="0" xfId="44" applyFont="1"/>
    <xf numFmtId="0" fontId="33" fillId="0" borderId="0" xfId="44" applyFont="1" applyFill="1" applyBorder="1" applyAlignment="1">
      <alignment vertical="center" wrapText="1"/>
    </xf>
    <xf numFmtId="0" fontId="47" fillId="0" borderId="32" xfId="49" applyFont="1" applyFill="1" applyBorder="1" applyAlignment="1">
      <alignment vertical="center"/>
    </xf>
    <xf numFmtId="0" fontId="44" fillId="0" borderId="0" xfId="49" applyFont="1" applyBorder="1" applyAlignment="1">
      <alignment horizontal="center" vertical="center"/>
    </xf>
    <xf numFmtId="0" fontId="47" fillId="0" borderId="0" xfId="48" applyFont="1" applyFill="1" applyBorder="1" applyAlignment="1">
      <alignment vertical="center"/>
    </xf>
    <xf numFmtId="0" fontId="47" fillId="0" borderId="32" xfId="48" applyFont="1" applyFill="1" applyBorder="1" applyAlignment="1">
      <alignment horizontal="center" vertical="center"/>
    </xf>
    <xf numFmtId="0" fontId="47" fillId="0" borderId="32" xfId="49" applyFont="1" applyFill="1" applyBorder="1" applyAlignment="1">
      <alignment horizontal="justify" vertical="center" wrapText="1"/>
    </xf>
    <xf numFmtId="9" fontId="47" fillId="0" borderId="32" xfId="52" applyFont="1" applyFill="1" applyBorder="1" applyAlignment="1">
      <alignment horizontal="center" vertical="center"/>
    </xf>
    <xf numFmtId="166" fontId="47" fillId="0" borderId="32" xfId="51" applyNumberFormat="1" applyFont="1" applyFill="1" applyBorder="1" applyAlignment="1">
      <alignment horizontal="center" vertical="center" wrapText="1"/>
    </xf>
    <xf numFmtId="0" fontId="47" fillId="0" borderId="32" xfId="48" applyFont="1" applyFill="1" applyBorder="1" applyAlignment="1">
      <alignment horizontal="justify" vertical="center" wrapText="1"/>
    </xf>
    <xf numFmtId="43" fontId="47" fillId="0" borderId="32" xfId="51" applyFont="1" applyFill="1" applyBorder="1" applyAlignment="1">
      <alignment horizontal="center" vertical="center"/>
    </xf>
    <xf numFmtId="43" fontId="47" fillId="0" borderId="32" xfId="51" applyFont="1" applyFill="1" applyBorder="1" applyAlignment="1">
      <alignment horizontal="center" vertical="center" wrapText="1"/>
    </xf>
    <xf numFmtId="43" fontId="47" fillId="0" borderId="32" xfId="51" applyFont="1" applyFill="1" applyBorder="1" applyAlignment="1">
      <alignment horizontal="left" vertical="center" wrapText="1"/>
    </xf>
    <xf numFmtId="0" fontId="33" fillId="27" borderId="0" xfId="44" applyFont="1" applyFill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38" xfId="0" applyFont="1" applyBorder="1" applyAlignment="1">
      <alignment vertical="center" wrapText="1"/>
    </xf>
    <xf numFmtId="0" fontId="31" fillId="33" borderId="39" xfId="0" applyFont="1" applyFill="1" applyBorder="1" applyAlignment="1">
      <alignment vertical="center" wrapText="1"/>
    </xf>
    <xf numFmtId="0" fontId="31" fillId="33" borderId="40" xfId="0" applyFont="1" applyFill="1" applyBorder="1" applyAlignment="1">
      <alignment vertical="center" wrapText="1"/>
    </xf>
    <xf numFmtId="0" fontId="33" fillId="0" borderId="22" xfId="44" applyFont="1" applyFill="1" applyBorder="1" applyAlignment="1">
      <alignment vertical="center"/>
    </xf>
    <xf numFmtId="0" fontId="33" fillId="0" borderId="0" xfId="44" applyFont="1" applyFill="1" applyBorder="1" applyAlignment="1">
      <alignment vertical="center"/>
    </xf>
    <xf numFmtId="165" fontId="47" fillId="0" borderId="32" xfId="51" applyNumberFormat="1" applyFont="1" applyFill="1" applyBorder="1" applyAlignment="1">
      <alignment horizontal="center" vertical="center"/>
    </xf>
    <xf numFmtId="166" fontId="44" fillId="0" borderId="32" xfId="51" applyNumberFormat="1" applyFont="1" applyFill="1" applyBorder="1" applyAlignment="1">
      <alignment horizontal="center" vertical="center"/>
    </xf>
    <xf numFmtId="165" fontId="47" fillId="0" borderId="32" xfId="51" applyNumberFormat="1" applyFont="1" applyFill="1" applyBorder="1" applyAlignment="1">
      <alignment horizontal="center" vertical="center" wrapText="1"/>
    </xf>
    <xf numFmtId="165" fontId="47" fillId="0" borderId="32" xfId="51" applyNumberFormat="1" applyFont="1" applyFill="1" applyBorder="1" applyAlignment="1">
      <alignment vertical="center"/>
    </xf>
    <xf numFmtId="165" fontId="47" fillId="0" borderId="32" xfId="51" applyNumberFormat="1" applyFont="1" applyFill="1" applyBorder="1" applyAlignment="1">
      <alignment horizontal="right" vertical="center" wrapText="1"/>
    </xf>
    <xf numFmtId="0" fontId="47" fillId="0" borderId="32" xfId="49" applyFont="1" applyFill="1" applyBorder="1" applyAlignment="1">
      <alignment horizontal="right" vertical="center"/>
    </xf>
    <xf numFmtId="166" fontId="47" fillId="0" borderId="32" xfId="51" applyNumberFormat="1" applyFont="1" applyFill="1" applyBorder="1" applyAlignment="1">
      <alignment horizontal="left" vertical="center"/>
    </xf>
    <xf numFmtId="165" fontId="47" fillId="0" borderId="32" xfId="49" applyNumberFormat="1" applyFont="1" applyFill="1" applyBorder="1" applyAlignment="1">
      <alignment vertical="center"/>
    </xf>
    <xf numFmtId="0" fontId="47" fillId="0" borderId="32" xfId="49" applyFont="1" applyFill="1" applyBorder="1" applyAlignment="1">
      <alignment horizontal="right" vertical="center" wrapText="1"/>
    </xf>
    <xf numFmtId="0" fontId="47" fillId="0" borderId="32" xfId="48" applyFont="1" applyFill="1" applyBorder="1" applyAlignment="1">
      <alignment horizontal="right" vertical="center" wrapText="1"/>
    </xf>
    <xf numFmtId="43" fontId="47" fillId="0" borderId="32" xfId="51" applyFont="1" applyFill="1" applyBorder="1" applyAlignment="1">
      <alignment horizontal="right" vertical="center" wrapText="1"/>
    </xf>
    <xf numFmtId="2" fontId="47" fillId="0" borderId="32" xfId="49" applyNumberFormat="1" applyFont="1" applyFill="1" applyBorder="1" applyAlignment="1">
      <alignment horizontal="right" vertical="center"/>
    </xf>
    <xf numFmtId="0" fontId="30" fillId="0" borderId="0" xfId="49" applyFont="1" applyAlignment="1">
      <alignment horizontal="right"/>
    </xf>
    <xf numFmtId="0" fontId="47" fillId="0" borderId="32" xfId="49" applyFont="1" applyFill="1" applyBorder="1" applyAlignment="1">
      <alignment vertical="center" wrapText="1"/>
    </xf>
    <xf numFmtId="0" fontId="1" fillId="0" borderId="0" xfId="49" applyFont="1" applyFill="1" applyBorder="1" applyAlignment="1">
      <alignment vertical="center"/>
    </xf>
    <xf numFmtId="0" fontId="47" fillId="0" borderId="0" xfId="49" applyFont="1" applyFill="1" applyBorder="1" applyAlignment="1">
      <alignment vertical="center"/>
    </xf>
    <xf numFmtId="0" fontId="42" fillId="0" borderId="0" xfId="49" applyFont="1" applyFill="1" applyBorder="1" applyAlignment="1">
      <alignment vertical="center"/>
    </xf>
    <xf numFmtId="0" fontId="66" fillId="0" borderId="0" xfId="49" applyFont="1" applyFill="1" applyBorder="1" applyAlignment="1">
      <alignment horizontal="center" vertical="center"/>
    </xf>
    <xf numFmtId="0" fontId="42" fillId="0" borderId="0" xfId="49" applyFont="1" applyFill="1" applyBorder="1" applyAlignment="1">
      <alignment horizontal="center" vertical="center"/>
    </xf>
    <xf numFmtId="0" fontId="42" fillId="0" borderId="0" xfId="49" applyFont="1" applyFill="1" applyBorder="1" applyAlignment="1">
      <alignment horizontal="right" vertical="center"/>
    </xf>
    <xf numFmtId="0" fontId="1" fillId="0" borderId="0" xfId="49" applyFont="1" applyFill="1" applyBorder="1" applyAlignment="1">
      <alignment horizontal="center" vertic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center"/>
    </xf>
    <xf numFmtId="4" fontId="30" fillId="0" borderId="0" xfId="0" applyNumberFormat="1" applyFont="1" applyFill="1" applyBorder="1"/>
    <xf numFmtId="10" fontId="30" fillId="0" borderId="0" xfId="0" applyNumberFormat="1" applyFont="1" applyFill="1" applyBorder="1"/>
    <xf numFmtId="0" fontId="30" fillId="0" borderId="0" xfId="0" applyFont="1" applyFill="1" applyBorder="1" applyAlignment="1">
      <alignment horizontal="right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right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justify" vertical="center"/>
    </xf>
    <xf numFmtId="0" fontId="43" fillId="0" borderId="0" xfId="49" applyFont="1" applyFill="1" applyBorder="1" applyAlignment="1">
      <alignment horizontal="left" vertical="center" wrapText="1"/>
    </xf>
    <xf numFmtId="0" fontId="50" fillId="0" borderId="0" xfId="49" applyFont="1" applyFill="1" applyBorder="1" applyAlignment="1">
      <alignment horizontal="center" vertical="center" wrapText="1"/>
    </xf>
    <xf numFmtId="0" fontId="43" fillId="0" borderId="0" xfId="49" applyFont="1" applyFill="1" applyBorder="1" applyAlignment="1">
      <alignment horizontal="center" vertical="center" wrapText="1"/>
    </xf>
    <xf numFmtId="0" fontId="44" fillId="0" borderId="0" xfId="49" applyFont="1" applyFill="1" applyBorder="1" applyAlignment="1">
      <alignment horizontal="left" vertical="center"/>
    </xf>
    <xf numFmtId="0" fontId="43" fillId="0" borderId="0" xfId="49" applyFont="1" applyFill="1" applyBorder="1" applyAlignment="1">
      <alignment horizontal="right" vertical="center"/>
    </xf>
    <xf numFmtId="0" fontId="1" fillId="0" borderId="0" xfId="49" applyFont="1" applyFill="1" applyBorder="1" applyAlignment="1">
      <alignment horizontal="center" vertical="center" wrapText="1"/>
    </xf>
    <xf numFmtId="43" fontId="44" fillId="0" borderId="0" xfId="49" applyNumberFormat="1" applyFont="1" applyFill="1" applyBorder="1" applyAlignment="1">
      <alignment vertical="center"/>
    </xf>
    <xf numFmtId="0" fontId="44" fillId="0" borderId="0" xfId="49" applyFont="1" applyFill="1" applyBorder="1" applyAlignment="1">
      <alignment vertical="center"/>
    </xf>
    <xf numFmtId="0" fontId="48" fillId="0" borderId="0" xfId="49" applyFont="1" applyFill="1" applyBorder="1" applyAlignment="1">
      <alignment vertical="center"/>
    </xf>
    <xf numFmtId="0" fontId="49" fillId="0" borderId="0" xfId="49" applyFont="1" applyFill="1" applyBorder="1" applyAlignment="1">
      <alignment vertical="center"/>
    </xf>
    <xf numFmtId="0" fontId="50" fillId="0" borderId="0" xfId="48" applyFont="1" applyFill="1" applyBorder="1" applyAlignment="1">
      <alignment vertical="center" wrapText="1"/>
    </xf>
    <xf numFmtId="0" fontId="50" fillId="0" borderId="0" xfId="48" applyFont="1" applyFill="1" applyBorder="1" applyAlignment="1">
      <alignment horizontal="center" vertical="center" wrapText="1"/>
    </xf>
    <xf numFmtId="0" fontId="50" fillId="0" borderId="0" xfId="48" applyFont="1" applyFill="1" applyBorder="1" applyAlignment="1">
      <alignment horizontal="right" vertical="center"/>
    </xf>
    <xf numFmtId="0" fontId="44" fillId="0" borderId="0" xfId="49" applyFont="1" applyFill="1" applyBorder="1" applyAlignment="1">
      <alignment horizontal="center" vertical="center"/>
    </xf>
    <xf numFmtId="0" fontId="47" fillId="0" borderId="32" xfId="48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/>
    </xf>
    <xf numFmtId="2" fontId="47" fillId="0" borderId="32" xfId="49" applyNumberFormat="1" applyFont="1" applyFill="1" applyBorder="1" applyAlignment="1">
      <alignment horizontal="right" vertical="center" wrapText="1"/>
    </xf>
    <xf numFmtId="0" fontId="42" fillId="0" borderId="0" xfId="49" applyFont="1" applyFill="1" applyBorder="1" applyAlignment="1">
      <alignment vertical="center" wrapText="1"/>
    </xf>
    <xf numFmtId="0" fontId="30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wrapText="1"/>
    </xf>
    <xf numFmtId="0" fontId="33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justify" vertical="center" wrapText="1"/>
    </xf>
    <xf numFmtId="0" fontId="1" fillId="0" borderId="0" xfId="49" applyFont="1" applyFill="1" applyBorder="1" applyAlignment="1">
      <alignment vertical="center" wrapText="1"/>
    </xf>
    <xf numFmtId="0" fontId="47" fillId="0" borderId="0" xfId="48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31" fillId="33" borderId="39" xfId="0" applyFont="1" applyFill="1" applyBorder="1" applyAlignment="1">
      <alignment horizontal="center" vertical="center" wrapText="1"/>
    </xf>
    <xf numFmtId="0" fontId="36" fillId="32" borderId="32" xfId="0" applyFont="1" applyFill="1" applyBorder="1" applyAlignment="1">
      <alignment horizontal="center"/>
    </xf>
    <xf numFmtId="0" fontId="44" fillId="27" borderId="33" xfId="48" applyFont="1" applyFill="1" applyBorder="1" applyAlignment="1">
      <alignment vertical="center"/>
    </xf>
    <xf numFmtId="0" fontId="47" fillId="27" borderId="33" xfId="49" applyFont="1" applyFill="1" applyBorder="1" applyAlignment="1">
      <alignment vertical="center"/>
    </xf>
    <xf numFmtId="0" fontId="47" fillId="27" borderId="33" xfId="49" applyFont="1" applyFill="1" applyBorder="1" applyAlignment="1">
      <alignment horizontal="center" vertical="center"/>
    </xf>
    <xf numFmtId="165" fontId="44" fillId="35" borderId="32" xfId="49" applyNumberFormat="1" applyFont="1" applyFill="1" applyBorder="1" applyAlignment="1">
      <alignment vertical="center"/>
    </xf>
    <xf numFmtId="0" fontId="47" fillId="27" borderId="33" xfId="49" applyFont="1" applyFill="1" applyBorder="1" applyAlignment="1">
      <alignment horizontal="right" vertical="center"/>
    </xf>
    <xf numFmtId="0" fontId="47" fillId="27" borderId="41" xfId="49" applyFont="1" applyFill="1" applyBorder="1" applyAlignment="1">
      <alignment horizontal="center" vertical="center"/>
    </xf>
    <xf numFmtId="0" fontId="44" fillId="0" borderId="0" xfId="49" applyFont="1" applyAlignment="1">
      <alignment vertical="center"/>
    </xf>
    <xf numFmtId="0" fontId="44" fillId="27" borderId="33" xfId="49" applyFont="1" applyFill="1" applyBorder="1" applyAlignment="1">
      <alignment vertical="center"/>
    </xf>
    <xf numFmtId="0" fontId="44" fillId="27" borderId="33" xfId="49" applyFont="1" applyFill="1" applyBorder="1" applyAlignment="1">
      <alignment horizontal="center" vertical="center"/>
    </xf>
    <xf numFmtId="0" fontId="44" fillId="27" borderId="33" xfId="49" applyFont="1" applyFill="1" applyBorder="1" applyAlignment="1">
      <alignment horizontal="right" vertical="center"/>
    </xf>
    <xf numFmtId="0" fontId="44" fillId="27" borderId="32" xfId="49" applyFont="1" applyFill="1" applyBorder="1" applyAlignment="1">
      <alignment horizontal="center" vertical="center" wrapText="1"/>
    </xf>
    <xf numFmtId="0" fontId="44" fillId="27" borderId="41" xfId="49" applyFont="1" applyFill="1" applyBorder="1" applyAlignment="1">
      <alignment horizontal="center" vertical="center"/>
    </xf>
    <xf numFmtId="0" fontId="44" fillId="27" borderId="33" xfId="48" applyFont="1" applyFill="1" applyBorder="1" applyAlignment="1">
      <alignment vertical="center" wrapText="1"/>
    </xf>
    <xf numFmtId="0" fontId="44" fillId="27" borderId="32" xfId="48" applyFont="1" applyFill="1" applyBorder="1" applyAlignment="1">
      <alignment horizontal="left" vertical="center"/>
    </xf>
    <xf numFmtId="0" fontId="44" fillId="27" borderId="23" xfId="48" applyFont="1" applyFill="1" applyBorder="1" applyAlignment="1">
      <alignment vertical="center"/>
    </xf>
    <xf numFmtId="0" fontId="44" fillId="27" borderId="21" xfId="48" applyFont="1" applyFill="1" applyBorder="1" applyAlignment="1">
      <alignment vertical="center"/>
    </xf>
    <xf numFmtId="0" fontId="47" fillId="27" borderId="21" xfId="49" applyFont="1" applyFill="1" applyBorder="1" applyAlignment="1">
      <alignment vertical="center"/>
    </xf>
    <xf numFmtId="0" fontId="47" fillId="27" borderId="21" xfId="49" applyFont="1" applyFill="1" applyBorder="1" applyAlignment="1">
      <alignment horizontal="center" vertical="center"/>
    </xf>
    <xf numFmtId="165" fontId="44" fillId="35" borderId="23" xfId="49" applyNumberFormat="1" applyFont="1" applyFill="1" applyBorder="1" applyAlignment="1">
      <alignment vertical="center"/>
    </xf>
    <xf numFmtId="0" fontId="47" fillId="27" borderId="21" xfId="49" applyFont="1" applyFill="1" applyBorder="1" applyAlignment="1">
      <alignment horizontal="right" vertical="center"/>
    </xf>
    <xf numFmtId="0" fontId="47" fillId="27" borderId="34" xfId="49" applyFont="1" applyFill="1" applyBorder="1" applyAlignment="1">
      <alignment horizontal="center" vertical="center"/>
    </xf>
    <xf numFmtId="0" fontId="44" fillId="27" borderId="32" xfId="48" applyFont="1" applyFill="1" applyBorder="1" applyAlignment="1">
      <alignment vertical="center"/>
    </xf>
    <xf numFmtId="0" fontId="49" fillId="27" borderId="33" xfId="49" applyFont="1" applyFill="1" applyBorder="1" applyAlignment="1">
      <alignment horizontal="center" vertical="center"/>
    </xf>
    <xf numFmtId="0" fontId="49" fillId="0" borderId="33" xfId="49" applyFont="1" applyFill="1" applyBorder="1" applyAlignment="1">
      <alignment horizontal="justify" vertical="center" wrapText="1"/>
    </xf>
    <xf numFmtId="9" fontId="49" fillId="0" borderId="33" xfId="52" applyFont="1" applyFill="1" applyBorder="1" applyAlignment="1">
      <alignment horizontal="center" vertical="center"/>
    </xf>
    <xf numFmtId="0" fontId="49" fillId="36" borderId="33" xfId="48" applyFont="1" applyFill="1" applyBorder="1" applyAlignment="1">
      <alignment horizontal="center" vertical="center" wrapText="1"/>
    </xf>
    <xf numFmtId="0" fontId="49" fillId="27" borderId="33" xfId="49" applyFont="1" applyFill="1" applyBorder="1" applyAlignment="1">
      <alignment horizontal="right" vertical="center" wrapText="1"/>
    </xf>
    <xf numFmtId="0" fontId="49" fillId="0" borderId="33" xfId="49" applyFont="1" applyFill="1" applyBorder="1" applyAlignment="1">
      <alignment horizontal="center" vertical="center" wrapText="1"/>
    </xf>
    <xf numFmtId="166" fontId="49" fillId="0" borderId="33" xfId="51" applyNumberFormat="1" applyFont="1" applyFill="1" applyBorder="1" applyAlignment="1">
      <alignment horizontal="center" vertical="center"/>
    </xf>
    <xf numFmtId="43" fontId="49" fillId="27" borderId="33" xfId="51" applyFont="1" applyFill="1" applyBorder="1" applyAlignment="1">
      <alignment horizontal="center" vertical="center"/>
    </xf>
    <xf numFmtId="166" fontId="49" fillId="0" borderId="41" xfId="51" applyNumberFormat="1" applyFont="1" applyFill="1" applyBorder="1" applyAlignment="1">
      <alignment horizontal="center" vertical="center" wrapText="1"/>
    </xf>
    <xf numFmtId="0" fontId="49" fillId="0" borderId="0" xfId="49" applyFont="1" applyBorder="1" applyAlignment="1">
      <alignment vertical="center"/>
    </xf>
    <xf numFmtId="165" fontId="47" fillId="0" borderId="0" xfId="49" applyNumberFormat="1" applyFont="1" applyFill="1" applyBorder="1" applyAlignment="1">
      <alignment vertical="center"/>
    </xf>
    <xf numFmtId="165" fontId="44" fillId="0" borderId="32" xfId="49" applyNumberFormat="1" applyFont="1" applyFill="1" applyBorder="1" applyAlignment="1">
      <alignment vertical="center"/>
    </xf>
    <xf numFmtId="9" fontId="44" fillId="0" borderId="32" xfId="117" applyFont="1" applyFill="1" applyBorder="1" applyAlignment="1">
      <alignment horizontal="center" vertical="center"/>
    </xf>
    <xf numFmtId="165" fontId="44" fillId="0" borderId="23" xfId="49" applyNumberFormat="1" applyFont="1" applyFill="1" applyBorder="1" applyAlignment="1">
      <alignment vertical="center"/>
    </xf>
    <xf numFmtId="0" fontId="27" fillId="25" borderId="28" xfId="0" applyFont="1" applyFill="1" applyBorder="1" applyAlignment="1">
      <alignment horizontal="center" vertical="center" wrapText="1"/>
    </xf>
    <xf numFmtId="0" fontId="25" fillId="25" borderId="0" xfId="0" applyFont="1" applyFill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7" fillId="26" borderId="25" xfId="0" applyFont="1" applyFill="1" applyBorder="1" applyAlignment="1">
      <alignment horizontal="center" vertical="center"/>
    </xf>
    <xf numFmtId="0" fontId="27" fillId="26" borderId="19" xfId="0" applyFont="1" applyFill="1" applyBorder="1" applyAlignment="1">
      <alignment horizontal="center" vertical="center"/>
    </xf>
    <xf numFmtId="0" fontId="27" fillId="26" borderId="20" xfId="0" applyFont="1" applyFill="1" applyBorder="1" applyAlignment="1">
      <alignment horizontal="center" vertical="center"/>
    </xf>
    <xf numFmtId="0" fontId="27" fillId="26" borderId="25" xfId="0" applyFont="1" applyFill="1" applyBorder="1" applyAlignment="1">
      <alignment horizontal="left" vertical="center" wrapText="1"/>
    </xf>
    <xf numFmtId="0" fontId="27" fillId="26" borderId="19" xfId="0" applyFont="1" applyFill="1" applyBorder="1" applyAlignment="1">
      <alignment horizontal="left" vertical="center" wrapText="1"/>
    </xf>
    <xf numFmtId="0" fontId="27" fillId="26" borderId="20" xfId="0" applyFont="1" applyFill="1" applyBorder="1" applyAlignment="1">
      <alignment horizontal="left" vertical="center" wrapText="1"/>
    </xf>
    <xf numFmtId="0" fontId="27" fillId="26" borderId="16" xfId="0" applyFont="1" applyFill="1" applyBorder="1" applyAlignment="1">
      <alignment horizontal="center" vertical="center"/>
    </xf>
    <xf numFmtId="0" fontId="27" fillId="26" borderId="15" xfId="0" applyFont="1" applyFill="1" applyBorder="1" applyAlignment="1">
      <alignment horizontal="center" vertical="center"/>
    </xf>
    <xf numFmtId="0" fontId="27" fillId="26" borderId="23" xfId="0" applyFont="1" applyFill="1" applyBorder="1" applyAlignment="1">
      <alignment horizontal="center" vertical="center"/>
    </xf>
    <xf numFmtId="0" fontId="22" fillId="0" borderId="15" xfId="1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justify" vertical="center" wrapText="1"/>
    </xf>
    <xf numFmtId="0" fontId="30" fillId="0" borderId="31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justify" vertical="center" wrapText="1"/>
    </xf>
    <xf numFmtId="0" fontId="31" fillId="0" borderId="31" xfId="0" applyFont="1" applyBorder="1" applyAlignment="1">
      <alignment horizontal="justify" vertical="center" wrapText="1"/>
    </xf>
    <xf numFmtId="167" fontId="37" fillId="34" borderId="32" xfId="50" applyFont="1" applyFill="1" applyBorder="1" applyAlignment="1">
      <alignment horizontal="center" vertical="center" wrapText="1"/>
    </xf>
    <xf numFmtId="167" fontId="37" fillId="34" borderId="33" xfId="50" applyFont="1" applyFill="1" applyBorder="1" applyAlignment="1">
      <alignment horizontal="center" vertical="center" wrapText="1"/>
    </xf>
    <xf numFmtId="167" fontId="37" fillId="34" borderId="41" xfId="50" applyFont="1" applyFill="1" applyBorder="1" applyAlignment="1">
      <alignment horizontal="center" vertical="center" wrapText="1"/>
    </xf>
    <xf numFmtId="4" fontId="37" fillId="34" borderId="32" xfId="50" applyNumberFormat="1" applyFont="1" applyFill="1" applyBorder="1" applyAlignment="1">
      <alignment horizontal="center" vertical="center" wrapText="1"/>
    </xf>
    <xf numFmtId="10" fontId="37" fillId="34" borderId="32" xfId="50" applyNumberFormat="1" applyFont="1" applyFill="1" applyBorder="1" applyAlignment="1">
      <alignment horizontal="center" vertical="center" wrapText="1"/>
    </xf>
    <xf numFmtId="167" fontId="37" fillId="34" borderId="32" xfId="50" applyFont="1" applyFill="1" applyBorder="1" applyAlignment="1">
      <alignment horizontal="right" vertical="center" wrapText="1"/>
    </xf>
    <xf numFmtId="0" fontId="68" fillId="34" borderId="41" xfId="44" applyFont="1" applyFill="1" applyBorder="1" applyAlignment="1">
      <alignment horizontal="left" vertical="center" wrapText="1"/>
    </xf>
    <xf numFmtId="0" fontId="68" fillId="34" borderId="32" xfId="44" applyFont="1" applyFill="1" applyBorder="1" applyAlignment="1">
      <alignment horizontal="left" vertical="center" wrapText="1"/>
    </xf>
    <xf numFmtId="0" fontId="42" fillId="0" borderId="0" xfId="49" applyFont="1" applyFill="1" applyBorder="1" applyAlignment="1">
      <alignment horizontal="center" vertical="center"/>
    </xf>
    <xf numFmtId="0" fontId="36" fillId="24" borderId="29" xfId="49" applyFont="1" applyFill="1" applyBorder="1" applyAlignment="1">
      <alignment horizontal="center" vertical="center" wrapText="1"/>
    </xf>
    <xf numFmtId="0" fontId="36" fillId="24" borderId="28" xfId="49" applyFont="1" applyFill="1" applyBorder="1" applyAlignment="1">
      <alignment horizontal="center" vertical="center" wrapText="1"/>
    </xf>
    <xf numFmtId="0" fontId="36" fillId="24" borderId="34" xfId="49" applyFont="1" applyFill="1" applyBorder="1" applyAlignment="1">
      <alignment horizontal="center" vertical="center" wrapText="1"/>
    </xf>
    <xf numFmtId="0" fontId="36" fillId="24" borderId="29" xfId="49" applyFont="1" applyFill="1" applyBorder="1" applyAlignment="1">
      <alignment horizontal="center" vertical="center"/>
    </xf>
    <xf numFmtId="0" fontId="36" fillId="24" borderId="28" xfId="49" applyFont="1" applyFill="1" applyBorder="1" applyAlignment="1">
      <alignment horizontal="center" vertical="center"/>
    </xf>
    <xf numFmtId="0" fontId="36" fillId="24" borderId="34" xfId="49" applyFont="1" applyFill="1" applyBorder="1" applyAlignment="1">
      <alignment horizontal="center" vertical="center"/>
    </xf>
    <xf numFmtId="0" fontId="32" fillId="0" borderId="16" xfId="1" applyFont="1" applyFill="1" applyBorder="1" applyAlignment="1">
      <alignment horizontal="center" vertical="center" wrapText="1"/>
    </xf>
    <xf numFmtId="0" fontId="32" fillId="0" borderId="15" xfId="1" applyFont="1" applyFill="1" applyBorder="1" applyAlignment="1">
      <alignment horizontal="center" vertical="center" wrapText="1"/>
    </xf>
    <xf numFmtId="0" fontId="32" fillId="0" borderId="23" xfId="1" applyFont="1" applyFill="1" applyBorder="1" applyAlignment="1">
      <alignment horizontal="center" vertical="center" wrapText="1"/>
    </xf>
    <xf numFmtId="0" fontId="30" fillId="0" borderId="16" xfId="49" applyFont="1" applyBorder="1" applyAlignment="1">
      <alignment horizontal="center" vertical="center" wrapText="1"/>
    </xf>
    <xf numFmtId="0" fontId="30" fillId="0" borderId="15" xfId="49" applyFont="1" applyBorder="1" applyAlignment="1">
      <alignment horizontal="center" vertical="center" wrapText="1"/>
    </xf>
    <xf numFmtId="0" fontId="30" fillId="0" borderId="23" xfId="49" applyFont="1" applyBorder="1" applyAlignment="1">
      <alignment horizontal="center" vertical="center" wrapText="1"/>
    </xf>
    <xf numFmtId="0" fontId="32" fillId="0" borderId="16" xfId="49" applyFont="1" applyBorder="1" applyAlignment="1">
      <alignment horizontal="center" vertical="center" wrapText="1"/>
    </xf>
    <xf numFmtId="0" fontId="32" fillId="0" borderId="15" xfId="49" applyFont="1" applyBorder="1" applyAlignment="1">
      <alignment horizontal="center" vertical="center" wrapText="1"/>
    </xf>
    <xf numFmtId="0" fontId="32" fillId="0" borderId="23" xfId="49" applyFont="1" applyBorder="1" applyAlignment="1">
      <alignment horizontal="center" vertical="center" wrapText="1"/>
    </xf>
  </cellXfs>
  <cellStyles count="118">
    <cellStyle name="0.0" xfId="53"/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" xfId="54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rial12" xfId="55"/>
    <cellStyle name="arial14" xfId="56"/>
    <cellStyle name="Bad 2" xfId="26"/>
    <cellStyle name="Bold 11" xfId="57"/>
    <cellStyle name="Calculation 2" xfId="27"/>
    <cellStyle name="Check Cell 2" xfId="28"/>
    <cellStyle name="Comma 2" xfId="58"/>
    <cellStyle name="Comma0" xfId="59"/>
    <cellStyle name="Currency (0)" xfId="60"/>
    <cellStyle name="Currency (2)" xfId="61"/>
    <cellStyle name="Date" xfId="62"/>
    <cellStyle name="Date-Time" xfId="63"/>
    <cellStyle name="Decimal 1" xfId="64"/>
    <cellStyle name="Decimal 2" xfId="65"/>
    <cellStyle name="Decimal 3" xfId="66"/>
    <cellStyle name="Euro" xfId="67"/>
    <cellStyle name="Excel Built-in Normal" xfId="46"/>
    <cellStyle name="Explanatory Text 2" xfId="29"/>
    <cellStyle name="F2" xfId="68"/>
    <cellStyle name="F3" xfId="69"/>
    <cellStyle name="F4" xfId="70"/>
    <cellStyle name="F5" xfId="71"/>
    <cellStyle name="F6" xfId="72"/>
    <cellStyle name="F7" xfId="73"/>
    <cellStyle name="F8" xfId="74"/>
    <cellStyle name="Good 2" xfId="30"/>
    <cellStyle name="Grey" xfId="75"/>
    <cellStyle name="Header1" xfId="76"/>
    <cellStyle name="Header2" xfId="77"/>
    <cellStyle name="Heading 1 2" xfId="31"/>
    <cellStyle name="Heading 2 2" xfId="32"/>
    <cellStyle name="Heading 3 2" xfId="33"/>
    <cellStyle name="Heading 4 2" xfId="34"/>
    <cellStyle name="Input %" xfId="78"/>
    <cellStyle name="Input [yellow]" xfId="79"/>
    <cellStyle name="Input 1" xfId="80"/>
    <cellStyle name="Input 2" xfId="35"/>
    <cellStyle name="Input 3" xfId="81"/>
    <cellStyle name="Linked Cell 2" xfId="36"/>
    <cellStyle name="Millares [0]_Desembolsos1" xfId="82"/>
    <cellStyle name="Millares_Autofinanciamiento03" xfId="83"/>
    <cellStyle name="Milliers [0]_EDYAN" xfId="84"/>
    <cellStyle name="Milliers_EDYAN" xfId="85"/>
    <cellStyle name="Moneda [0]_RESULTS" xfId="86"/>
    <cellStyle name="Moneda_RESULTS" xfId="87"/>
    <cellStyle name="Monétaire [0]_EDYAN" xfId="88"/>
    <cellStyle name="Monétaire_EDYAN" xfId="89"/>
    <cellStyle name="Month" xfId="90"/>
    <cellStyle name="Neutral 2" xfId="37"/>
    <cellStyle name="no dec" xfId="91"/>
    <cellStyle name="Normal" xfId="0" builtinId="0"/>
    <cellStyle name="Normal - Style1" xfId="92"/>
    <cellStyle name="Normal 11" xfId="93"/>
    <cellStyle name="Normal 2" xfId="38"/>
    <cellStyle name="Normal 2 2" xfId="44"/>
    <cellStyle name="Normal 2 3" xfId="50"/>
    <cellStyle name="Normal 3" xfId="1"/>
    <cellStyle name="Normal 4" xfId="49"/>
    <cellStyle name="Normal 4 2" xfId="47"/>
    <cellStyle name="Normal_Custos março 23" xfId="48"/>
    <cellStyle name="Note 2" xfId="39"/>
    <cellStyle name="Note 2 2" xfId="45"/>
    <cellStyle name="Numero" xfId="94"/>
    <cellStyle name="Output 2" xfId="40"/>
    <cellStyle name="padroes" xfId="95"/>
    <cellStyle name="Percent" xfId="117" builtinId="5"/>
    <cellStyle name="Percent ()" xfId="96"/>
    <cellStyle name="Percent (0)" xfId="97"/>
    <cellStyle name="Percent (1)" xfId="98"/>
    <cellStyle name="Percent [2]" xfId="99"/>
    <cellStyle name="Percent 1" xfId="100"/>
    <cellStyle name="Percent 2" xfId="101"/>
    <cellStyle name="Percent 3" xfId="102"/>
    <cellStyle name="Porcentagem 2" xfId="52"/>
    <cellStyle name="RAMEY" xfId="103"/>
    <cellStyle name="Ramey $k" xfId="104"/>
    <cellStyle name="RAMEY_P&amp;O BKUP" xfId="105"/>
    <cellStyle name="Separador de milhares 2" xfId="106"/>
    <cellStyle name="Separador de milhares 3" xfId="107"/>
    <cellStyle name="Shaded" xfId="108"/>
    <cellStyle name="sub-total" xfId="109"/>
    <cellStyle name="Sum" xfId="110"/>
    <cellStyle name="Sum %of HV" xfId="111"/>
    <cellStyle name="Thousands (0)" xfId="112"/>
    <cellStyle name="Thousands (1)" xfId="113"/>
    <cellStyle name="time" xfId="114"/>
    <cellStyle name="Title 2" xfId="41"/>
    <cellStyle name="Total 2" xfId="42"/>
    <cellStyle name="Underline 2" xfId="115"/>
    <cellStyle name="Vírgula 2" xfId="51"/>
    <cellStyle name="Warning Text 2" xfId="43"/>
    <cellStyle name="Year" xfId="116"/>
  </cellStyles>
  <dxfs count="2">
    <dxf>
      <numFmt numFmtId="164" formatCode="_-* #,##0.00_-;\-* #,##0.00_-;_-* &quot;-&quot;??_-;_-@_-"/>
    </dxf>
    <dxf>
      <numFmt numFmtId="164" formatCode="_-* #,##0.00_-;\-* #,##0.00_-;_-* &quot;-&quot;??_-;_-@_-"/>
    </dxf>
  </dxfs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gif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688563</xdr:colOff>
      <xdr:row>0</xdr:row>
      <xdr:rowOff>96737</xdr:rowOff>
    </xdr:from>
    <xdr:to>
      <xdr:col>16</xdr:col>
      <xdr:colOff>1504345</xdr:colOff>
      <xdr:row>6</xdr:row>
      <xdr:rowOff>51428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453313" y="96737"/>
          <a:ext cx="1931567" cy="961620"/>
        </a:xfrm>
        <a:prstGeom prst="rect">
          <a:avLst/>
        </a:prstGeom>
      </xdr:spPr>
    </xdr:pic>
    <xdr:clientData/>
  </xdr:twoCellAnchor>
  <xdr:twoCellAnchor editAs="oneCell">
    <xdr:from>
      <xdr:col>0</xdr:col>
      <xdr:colOff>148167</xdr:colOff>
      <xdr:row>0</xdr:row>
      <xdr:rowOff>16801</xdr:rowOff>
    </xdr:from>
    <xdr:to>
      <xdr:col>2</xdr:col>
      <xdr:colOff>1920119</xdr:colOff>
      <xdr:row>3</xdr:row>
      <xdr:rowOff>163191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8167" y="16801"/>
          <a:ext cx="3079750" cy="7178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Ingresos/ppto%202001/PAPE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processo%20tps/EXCEL/Orcamentos/Aeroporto-Infraero-Navegan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IBLIOTECA%20VIRTUAL%20DO%20PSA/POA.PA.PMR/PA/Outros/Rascunho/PA%20para%20Envio%20ao%20B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Sheet1"/>
      <sheetName val="Folha de Comentários"/>
      <sheetName val="PA nº5 - 10.11.15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cio Giovanni Alves Cabral" refreshedDate="42345.740227893519" createdVersion="5" refreshedVersion="5" minRefreshableVersion="3" recordCount="106">
  <cacheSource type="worksheet">
    <worksheetSource ref="A16:Q145" sheet="PA nº5 - 10.11.15"/>
  </cacheSource>
  <cacheFields count="18">
    <cacheField name="Nº" numFmtId="0">
      <sharedItems containsBlank="1" count="100">
        <s v="1.1"/>
        <s v="1.2"/>
        <s v="1.3"/>
        <s v="1.4"/>
        <s v="1.5"/>
        <s v="1.6"/>
        <s v="1.7"/>
        <s v="1.8"/>
        <s v="1.9"/>
        <s v="1.10"/>
        <s v="1.11"/>
        <s v="1.12"/>
        <s v="1.13"/>
        <m/>
        <s v="2.1"/>
        <s v="2.2"/>
        <s v="2.3"/>
        <s v="2.4"/>
        <s v="2.5"/>
        <s v="2.6"/>
        <s v="2.7"/>
        <s v="2.8"/>
        <s v="2.9"/>
        <s v="2.10"/>
        <s v="2.11"/>
        <s v="2.12"/>
        <s v="2.13"/>
        <s v="2.14"/>
        <s v="2.15"/>
        <s v="2.16"/>
        <s v="2.17"/>
        <s v="2.18"/>
        <s v="2.19"/>
        <s v="2.20"/>
        <s v="2.21"/>
        <s v="3.1"/>
        <s v="3.2"/>
        <s v="3.3"/>
        <s v="3.4"/>
        <s v="3.5"/>
        <s v="3.6"/>
        <s v="3.7"/>
        <s v="4.1"/>
        <s v="4.2"/>
        <s v="4.3"/>
        <s v="4.4"/>
        <s v="4.5"/>
        <s v="4.6"/>
        <s v="4.7"/>
        <s v="4.8"/>
        <s v="4.9"/>
        <s v="4.10"/>
        <s v="4.11"/>
        <s v="4.12"/>
        <s v="4.13"/>
        <s v="4.14"/>
        <s v="4.15"/>
        <s v="4.16"/>
        <s v="4.17"/>
        <s v="4.18"/>
        <s v="4.19"/>
        <s v="4.20"/>
        <s v="4.21"/>
        <s v="4.22"/>
        <s v="4.23"/>
        <s v="4.24"/>
        <s v="4.25"/>
        <s v="4.26"/>
        <s v="4.27"/>
        <s v="4.28"/>
        <s v="4.29"/>
        <s v="4.30"/>
        <s v="4.31"/>
        <s v="4.32"/>
        <s v="4.33"/>
        <s v="4.34"/>
        <s v="4.35"/>
        <s v="4.36"/>
        <s v="4.37"/>
        <s v="4.38"/>
        <s v="4.39"/>
        <s v="4.40"/>
        <s v="4.41"/>
        <s v="4.42"/>
        <s v="4.43"/>
        <s v="4.44"/>
        <s v="5.1"/>
        <s v="5.2"/>
        <s v="5.3"/>
        <s v="5.4"/>
        <s v="5.5"/>
        <s v="5.6"/>
        <s v="5.7"/>
        <s v="5.8"/>
        <s v="5.9"/>
        <s v="5.10"/>
        <s v="5.11"/>
        <s v="5.12"/>
        <s v="6.1"/>
        <s v="6.2"/>
      </sharedItems>
    </cacheField>
    <cacheField name="Tipo" numFmtId="0">
      <sharedItems count="13">
        <s v="Obras"/>
        <s v="Subtotal 1"/>
        <s v="Bens"/>
        <s v="Subtotal 2"/>
        <s v="Serviços Que Não São De Consultoria"/>
        <s v="Subtotal 3"/>
        <s v="Consultorias Firmas"/>
        <s v="Subtotal 4"/>
        <s v="Consultorias Individuais"/>
        <s v="Subtotal 5"/>
        <s v="Capacitações"/>
        <s v="Subtotal 6"/>
        <s v="Total Geral"/>
      </sharedItems>
    </cacheField>
    <cacheField name="Unidade Executora" numFmtId="0">
      <sharedItems containsBlank="1"/>
    </cacheField>
    <cacheField name="Objeto" numFmtId="0">
      <sharedItems containsBlank="1" longText="1"/>
    </cacheField>
    <cacheField name="Descrição Adicional" numFmtId="0">
      <sharedItems containsString="0" containsBlank="1" containsNumber="1" containsInteger="1" minValue="3" maxValue="3"/>
    </cacheField>
    <cacheField name="Método _x000a_(Selecionar uma das Opções)*" numFmtId="0">
      <sharedItems containsBlank="1"/>
    </cacheField>
    <cacheField name="Quantidade de Lotes" numFmtId="0">
      <sharedItems containsString="0" containsBlank="1" containsNumber="1" containsInteger="1" minValue="2" maxValue="8"/>
    </cacheField>
    <cacheField name="Número do Processo" numFmtId="0">
      <sharedItems containsBlank="1"/>
    </cacheField>
    <cacheField name="Montante Estimado em US$ X mil" numFmtId="0">
      <sharedItems containsString="0" containsBlank="1" containsNumber="1" containsInteger="1" minValue="30" maxValue="244525" count="93">
        <n v="3338"/>
        <m/>
        <n v="5500"/>
        <n v="8300"/>
        <n v="10388"/>
        <n v="10840"/>
        <n v="2738"/>
        <n v="9300"/>
        <n v="400"/>
        <n v="4181"/>
        <n v="3021"/>
        <n v="36670"/>
        <n v="403"/>
        <n v="95079"/>
        <n v="1212"/>
        <n v="1068"/>
        <n v="567"/>
        <n v="558"/>
        <n v="105"/>
        <n v="220"/>
        <n v="4500"/>
        <n v="174"/>
        <n v="325"/>
        <n v="653"/>
        <n v="636"/>
        <n v="200"/>
        <n v="5048"/>
        <n v="186"/>
        <n v="50"/>
        <n v="395"/>
        <n v="314"/>
        <n v="2322"/>
        <n v="18533"/>
        <n v="99"/>
        <n v="303"/>
        <n v="1100"/>
        <n v="73"/>
        <n v="700"/>
        <n v="453"/>
        <n v="2928"/>
        <n v="7660"/>
        <n v="3873"/>
        <n v="216"/>
        <n v="817"/>
        <n v="1199"/>
        <n v="1273"/>
        <n v="130"/>
        <n v="81"/>
        <n v="260"/>
        <n v="100"/>
        <n v="1525"/>
        <n v="1000"/>
        <n v="91"/>
        <n v="836"/>
        <n v="65"/>
        <n v="286"/>
        <n v="778"/>
        <n v="283"/>
        <n v="190"/>
        <n v="357"/>
        <n v="320"/>
        <n v="2205"/>
        <n v="430"/>
        <n v="157"/>
        <n v="300"/>
        <n v="1250"/>
        <n v="198"/>
        <n v="450"/>
        <n v="139"/>
        <n v="619"/>
        <n v="96"/>
        <n v="54"/>
        <n v="217"/>
        <n v="410"/>
        <n v="1019"/>
        <n v="2100"/>
        <n v="31213"/>
        <n v="173"/>
        <n v="152"/>
        <n v="115"/>
        <n v="188"/>
        <n v="94"/>
        <n v="84"/>
        <n v="39"/>
        <n v="150"/>
        <n v="46"/>
        <n v="30"/>
        <n v="42"/>
        <n v="1265"/>
        <n v="183"/>
        <n v="245"/>
        <n v="428"/>
        <n v="244525"/>
      </sharedItems>
    </cacheField>
    <cacheField name="Montante Estimado % BID" numFmtId="9">
      <sharedItems containsString="0" containsBlank="1" containsNumber="1" minValue="0" maxValue="1" count="4">
        <n v="1"/>
        <m/>
        <n v="0"/>
        <n v="0.47619047619047616"/>
      </sharedItems>
    </cacheField>
    <cacheField name="Montante Estimado % Contrapartida" numFmtId="9">
      <sharedItems containsString="0" containsBlank="1" containsNumber="1" minValue="0" maxValue="1"/>
    </cacheField>
    <cacheField name="Categoria de Investimento" numFmtId="0">
      <sharedItems containsBlank="1"/>
    </cacheField>
    <cacheField name="Método de Revisão (Selecionar uma das opções)*" numFmtId="0">
      <sharedItems containsBlank="1" count="4">
        <s v="Ex-Ante"/>
        <m/>
        <s v="Sistema Nacional"/>
        <s v="Ex-Post"/>
      </sharedItems>
    </cacheField>
    <cacheField name="Publicação do Anúncio / Convite" numFmtId="0">
      <sharedItems containsNonDate="0" containsDate="1" containsString="0" containsBlank="1" minDate="2012-01-01T00:00:00" maxDate="2016-12-02T00:00:00"/>
    </cacheField>
    <cacheField name="Assinatura do Contrato" numFmtId="0">
      <sharedItems containsDate="1" containsBlank="1" containsMixedTypes="1" minDate="2014-04-22T00:00:00" maxDate="2017-09-02T00:00:00" count="42">
        <s v="dezembro-14 - O.S  maio-15"/>
        <m/>
        <d v="2017-01-01T00:00:00"/>
        <s v="agosto-12 /_x000a_OS maio-13  "/>
        <s v="fevereiro-15 /_x000a_OS julho-15"/>
        <s v="agosto-13 /_x000a_OS outubro/15"/>
        <d v="2015-04-30T00:00:00"/>
        <d v="2016-01-01T00:00:00"/>
        <d v="2017-06-01T00:00:00"/>
        <d v="2016-09-01T00:00:00"/>
        <d v="2016-04-01T00:00:00"/>
        <d v="2016-07-01T00:00:00"/>
        <d v="2016-08-01T00:00:00"/>
        <d v="2015-03-01T00:00:00"/>
        <d v="2016-05-01T00:00:00"/>
        <d v="2015-06-01T00:00:00"/>
        <d v="2016-12-01T00:00:00"/>
        <d v="2014-07-01T00:00:00"/>
        <d v="2015-01-01T00:00:00"/>
        <d v="2014-12-01T00:00:00"/>
        <d v="2016-06-01T00:00:00"/>
        <d v="2016-05-02T00:00:00"/>
        <d v="2017-02-01T00:00:00"/>
        <d v="2015-06-12T00:00:00"/>
        <d v="2015-04-01T00:00:00"/>
        <d v="2015-11-01T00:00:00"/>
        <d v="2016-10-01T00:00:00"/>
        <d v="2014-08-20T00:00:00"/>
        <d v="2015-07-17T00:00:00"/>
        <d v="2016-02-01T00:00:00"/>
        <d v="2016-03-01T00:00:00"/>
        <d v="2015-08-24T00:00:00"/>
        <d v="2016-11-01T00:00:00"/>
        <d v="2015-04-20T00:00:00"/>
        <d v="2017-04-01T00:00:00"/>
        <d v="2017-09-01T00:00:00"/>
        <d v="2014-06-16T00:00:00"/>
        <d v="2014-04-22T00:00:00"/>
        <d v="2014-07-07T00:00:00"/>
        <d v="2014-08-15T00:00:00"/>
        <s v="maio-14 / setembro-14"/>
        <d v="2015-07-20T00:00:00"/>
      </sharedItems>
    </cacheField>
    <cacheField name="Comentários - para Sistema Nacional incluir método de Seleção" numFmtId="0">
      <sharedItems containsBlank="1" count="3">
        <m/>
        <s v="Concorrência Pública Nacional"/>
        <s v="Pregão Eletrônico"/>
      </sharedItems>
    </cacheField>
    <cacheField name="Número PRISM" numFmtId="0">
      <sharedItems containsBlank="1"/>
    </cacheField>
    <cacheField name="Status" numFmtId="0">
      <sharedItems containsBlank="1" count="7">
        <s v="Contrato em Execução"/>
        <s v="Processo Cancelado"/>
        <s v="Previsto"/>
        <s v="Nova Licitação"/>
        <s v="Processo em Curso"/>
        <m/>
        <s v="Contrato Concluíd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">
  <r>
    <x v="0"/>
    <x v="0"/>
    <s v="UGP"/>
    <s v="Obra do Sistema de Esgotamento Sanitário da cidade de Tacaimbó"/>
    <m/>
    <s v="Licitação Pública Nacional (LPN)"/>
    <m/>
    <s v="5408/2014"/>
    <x v="0"/>
    <x v="0"/>
    <n v="0"/>
    <s v="2.2.2.1"/>
    <x v="0"/>
    <d v="2014-09-01T00:00:00"/>
    <x v="0"/>
    <x v="0"/>
    <s v="BRB2632"/>
    <x v="0"/>
  </r>
  <r>
    <x v="1"/>
    <x v="0"/>
    <s v="UGP"/>
    <s v="Obra de automação dos sistemas de Várzea do Una, Botafogo e Moxotó"/>
    <m/>
    <m/>
    <m/>
    <m/>
    <x v="1"/>
    <x v="1"/>
    <m/>
    <m/>
    <x v="1"/>
    <m/>
    <x v="1"/>
    <x v="0"/>
    <m/>
    <x v="1"/>
  </r>
  <r>
    <x v="2"/>
    <x v="0"/>
    <s v="UGP"/>
    <s v="Obra do Sistema de Esgotamento Sanitário da cidade de Escada 1ª Etapa"/>
    <m/>
    <s v="Licitação Pública Nacional (LPN)"/>
    <m/>
    <m/>
    <x v="2"/>
    <x v="0"/>
    <n v="0"/>
    <s v="2.2.6"/>
    <x v="0"/>
    <d v="2016-09-01T00:00:00"/>
    <x v="2"/>
    <x v="0"/>
    <m/>
    <x v="2"/>
  </r>
  <r>
    <x v="3"/>
    <x v="0"/>
    <s v="UGP"/>
    <s v="Obra do Sistema de Esgotamento Sanitário da Cidade de Arcoverde - 1ª etapa"/>
    <m/>
    <s v="Sistema Nacional (SN)"/>
    <m/>
    <s v="3875/2011"/>
    <x v="3"/>
    <x v="2"/>
    <n v="1"/>
    <s v="2.2.8"/>
    <x v="2"/>
    <d v="2012-05-10T00:00:00"/>
    <x v="3"/>
    <x v="1"/>
    <s v=" OBRA: BRB2639_x000a_TTS: BRB2640"/>
    <x v="3"/>
  </r>
  <r>
    <x v="4"/>
    <x v="0"/>
    <s v="UGP"/>
    <s v="Obra do Sistema de Esgotamento Sanitário da Cidade de Venturosa - 1ª etapa"/>
    <m/>
    <s v="Sistema Nacional (SN)"/>
    <m/>
    <s v="5325/2014"/>
    <x v="4"/>
    <x v="2"/>
    <n v="1"/>
    <s v="2.2.9"/>
    <x v="2"/>
    <d v="2014-07-18T00:00:00"/>
    <x v="4"/>
    <x v="1"/>
    <s v="BRB2831"/>
    <x v="0"/>
  </r>
  <r>
    <x v="5"/>
    <x v="0"/>
    <s v="UGP"/>
    <s v="Obra do Sistema de Abastecimento de Água de Porto de Galinhas"/>
    <m/>
    <s v="Sistema Nacional (SN)"/>
    <m/>
    <s v="4538/2013"/>
    <x v="5"/>
    <x v="2"/>
    <n v="1"/>
    <s v="2.2.10"/>
    <x v="2"/>
    <d v="2013-03-01T00:00:00"/>
    <x v="5"/>
    <x v="1"/>
    <s v="BRB2647"/>
    <x v="0"/>
  </r>
  <r>
    <x v="6"/>
    <x v="0"/>
    <s v="UGP"/>
    <s v="Obra da ETA de Bezerros"/>
    <m/>
    <s v="Sistema Nacional (SN)"/>
    <m/>
    <s v="5633/2015"/>
    <x v="6"/>
    <x v="2"/>
    <n v="1"/>
    <s v="2.2.11"/>
    <x v="2"/>
    <d v="2014-09-01T00:00:00"/>
    <x v="6"/>
    <x v="1"/>
    <s v="BRB 2933"/>
    <x v="0"/>
  </r>
  <r>
    <x v="7"/>
    <x v="0"/>
    <s v="UGP"/>
    <s v="Obra do SES da Cidade de Gravatá 1ª Etapa"/>
    <m/>
    <s v="Licitação Pública Nacional (LPN)"/>
    <m/>
    <s v="5742/2015"/>
    <x v="7"/>
    <x v="0"/>
    <n v="0"/>
    <s v="2.2.13.2"/>
    <x v="0"/>
    <d v="2015-04-23T00:00:00"/>
    <x v="7"/>
    <x v="0"/>
    <m/>
    <x v="4"/>
  </r>
  <r>
    <x v="8"/>
    <x v="0"/>
    <s v="UGP"/>
    <s v="Obras de implantação dos almoxarifados regionais em Caruaru e Petrolina e reforma/adequação de 18  almoxarifados regionais"/>
    <n v="3"/>
    <s v="Licitação Pública Nacional (LPN)"/>
    <m/>
    <m/>
    <x v="8"/>
    <x v="0"/>
    <n v="0"/>
    <s v="2.1.6.2"/>
    <x v="0"/>
    <d v="2016-09-01T00:00:00"/>
    <x v="8"/>
    <x v="0"/>
    <m/>
    <x v="2"/>
  </r>
  <r>
    <x v="9"/>
    <x v="0"/>
    <s v="UGP"/>
    <s v="Obra do SES da Cidade de Sanharó"/>
    <m/>
    <s v="Licitação Pública Nacional (LPN)"/>
    <m/>
    <m/>
    <x v="9"/>
    <x v="0"/>
    <n v="0"/>
    <s v="2.2.3.1"/>
    <x v="0"/>
    <d v="2016-06-01T00:00:00"/>
    <x v="9"/>
    <x v="0"/>
    <m/>
    <x v="2"/>
  </r>
  <r>
    <x v="10"/>
    <x v="0"/>
    <s v="UGP"/>
    <s v="Automação das Unidades Operacionais da Área Norte e Goiana"/>
    <m/>
    <s v="Licitação Pública Nacional (LPN)"/>
    <m/>
    <m/>
    <x v="10"/>
    <x v="0"/>
    <n v="0"/>
    <s v="2.1.2.5"/>
    <x v="0"/>
    <d v="2016-01-01T00:00:00"/>
    <x v="10"/>
    <x v="0"/>
    <m/>
    <x v="2"/>
  </r>
  <r>
    <x v="11"/>
    <x v="0"/>
    <s v="UGP"/>
    <s v="Obra do Sistema de Esgotamento Sanitário da Cidade de Arcoverde - 2ª etapa"/>
    <m/>
    <s v="Sistema Nacional (SN)"/>
    <m/>
    <m/>
    <x v="11"/>
    <x v="2"/>
    <n v="1"/>
    <s v="2.2.7"/>
    <x v="2"/>
    <d v="2016-02-01T00:00:00"/>
    <x v="11"/>
    <x v="1"/>
    <m/>
    <x v="2"/>
  </r>
  <r>
    <x v="12"/>
    <x v="0"/>
    <s v="UGP"/>
    <s v="Obras da Modernização dos Viveiros Florestais de Pirapama e Bonito"/>
    <m/>
    <s v="Licitação Pública Nacional (LPN)"/>
    <m/>
    <m/>
    <x v="12"/>
    <x v="0"/>
    <n v="0"/>
    <s v="2.3.16.3"/>
    <x v="0"/>
    <d v="2016-04-01T00:00:00"/>
    <x v="12"/>
    <x v="0"/>
    <m/>
    <x v="2"/>
  </r>
  <r>
    <x v="13"/>
    <x v="1"/>
    <m/>
    <m/>
    <m/>
    <m/>
    <m/>
    <m/>
    <x v="13"/>
    <x v="1"/>
    <m/>
    <m/>
    <x v="1"/>
    <m/>
    <x v="1"/>
    <x v="0"/>
    <m/>
    <x v="5"/>
  </r>
  <r>
    <x v="14"/>
    <x v="2"/>
    <s v="UGP"/>
    <s v="Aquisição de materiais para obra de automação dos sistemas de Varzea do Una (atuadores elétricos para válvulas)"/>
    <m/>
    <m/>
    <m/>
    <m/>
    <x v="1"/>
    <x v="1"/>
    <m/>
    <m/>
    <x v="1"/>
    <m/>
    <x v="1"/>
    <x v="0"/>
    <m/>
    <x v="1"/>
  </r>
  <r>
    <x v="15"/>
    <x v="2"/>
    <s v="UGP"/>
    <s v="Aquisição de bens de uso administrativo "/>
    <m/>
    <s v="Sistema Nacional (SN)"/>
    <n v="4"/>
    <s v="5112/2014"/>
    <x v="14"/>
    <x v="0"/>
    <n v="0"/>
    <s v="2.1.11.1"/>
    <x v="2"/>
    <d v="2014-03-01T00:00:00"/>
    <x v="13"/>
    <x v="2"/>
    <s v="lote 1: BRB2547_x000a_Lote 4: BRB2531 "/>
    <x v="0"/>
  </r>
  <r>
    <x v="16"/>
    <x v="2"/>
    <s v="UGP"/>
    <s v="Aquisição de materiais para obra do sistema de esgotamento sanitário da cidade de Gravatá 1ª Etapa "/>
    <m/>
    <s v="Sistema Nacional (SN)"/>
    <n v="4"/>
    <m/>
    <x v="15"/>
    <x v="0"/>
    <n v="0"/>
    <s v="2.2.13.3"/>
    <x v="2"/>
    <d v="2016-01-01T00:00:00"/>
    <x v="14"/>
    <x v="2"/>
    <m/>
    <x v="2"/>
  </r>
  <r>
    <x v="17"/>
    <x v="2"/>
    <s v="UGP"/>
    <s v="Aquisição e plantio de mudas para Barragem Engenho Maranhão"/>
    <m/>
    <m/>
    <m/>
    <m/>
    <x v="1"/>
    <x v="1"/>
    <m/>
    <m/>
    <x v="1"/>
    <m/>
    <x v="1"/>
    <x v="0"/>
    <m/>
    <x v="1"/>
  </r>
  <r>
    <x v="18"/>
    <x v="2"/>
    <s v="UGP"/>
    <s v="Aquisição de 140 telepluviômetros - APAC"/>
    <m/>
    <s v="Sistema Nacional (SN)"/>
    <m/>
    <s v="5358/2014"/>
    <x v="16"/>
    <x v="0"/>
    <n v="0"/>
    <s v="2.3.6.1"/>
    <x v="2"/>
    <d v="2014-08-01T00:00:00"/>
    <x v="15"/>
    <x v="2"/>
    <s v="BRB2893"/>
    <x v="6"/>
  </r>
  <r>
    <x v="19"/>
    <x v="2"/>
    <s v="UGP"/>
    <s v="Aquisição de materiais para obra do sistema de esgotamento sanitário da cidade de Sanharó "/>
    <m/>
    <s v="Sistema Nacional (SN)"/>
    <n v="4"/>
    <m/>
    <x v="17"/>
    <x v="0"/>
    <n v="0"/>
    <s v="2.2.3.2"/>
    <x v="2"/>
    <d v="2016-04-01T00:00:00"/>
    <x v="11"/>
    <x v="2"/>
    <m/>
    <x v="2"/>
  </r>
  <r>
    <x v="20"/>
    <x v="2"/>
    <s v="UGP - CPRH"/>
    <s v="Aquisição de bens e equipamentos para as Unidades Regionais da CPRH (UIGA´s) "/>
    <m/>
    <s v="Sistema Nacional (SN)"/>
    <n v="4"/>
    <m/>
    <x v="18"/>
    <x v="0"/>
    <n v="0"/>
    <s v="2.3.9.2"/>
    <x v="2"/>
    <d v="2016-01-01T00:00:00"/>
    <x v="14"/>
    <x v="2"/>
    <m/>
    <x v="2"/>
  </r>
  <r>
    <x v="21"/>
    <x v="2"/>
    <s v="UGP - CPRH"/>
    <s v="Aquisição de equipamentos e materiais para o Laboratório da CPRH. "/>
    <m/>
    <s v="Sistema Nacional (SN)"/>
    <m/>
    <m/>
    <x v="19"/>
    <x v="0"/>
    <n v="0"/>
    <s v="2.3.10.2"/>
    <x v="2"/>
    <d v="2016-09-01T00:00:00"/>
    <x v="16"/>
    <x v="2"/>
    <m/>
    <x v="2"/>
  </r>
  <r>
    <x v="22"/>
    <x v="2"/>
    <s v="UGP"/>
    <s v="Aquisição e plantio de mudas para Barragens Serra dos Cavalos e Pedro Moura"/>
    <m/>
    <m/>
    <m/>
    <m/>
    <x v="1"/>
    <x v="1"/>
    <m/>
    <m/>
    <x v="1"/>
    <m/>
    <x v="1"/>
    <x v="0"/>
    <m/>
    <x v="1"/>
  </r>
  <r>
    <x v="23"/>
    <x v="2"/>
    <s v="UGP"/>
    <s v="Aquisição de Hidrômetros"/>
    <m/>
    <s v="Sistema Nacional (SN)"/>
    <m/>
    <m/>
    <x v="20"/>
    <x v="0"/>
    <n v="0"/>
    <s v="2.1.3"/>
    <x v="2"/>
    <d v="2012-01-01T00:00:00"/>
    <x v="17"/>
    <x v="2"/>
    <s v="BRB2575_x000a_BRB2576"/>
    <x v="6"/>
  </r>
  <r>
    <x v="24"/>
    <x v="2"/>
    <s v="UGP"/>
    <s v="Aquisição de tubos para o SES de Tacaimbó"/>
    <m/>
    <s v="Sistema Nacional (SN)"/>
    <m/>
    <m/>
    <x v="21"/>
    <x v="0"/>
    <n v="0"/>
    <s v="2.2.2.2"/>
    <x v="2"/>
    <d v="2013-11-01T00:00:00"/>
    <x v="18"/>
    <x v="2"/>
    <m/>
    <x v="6"/>
  </r>
  <r>
    <x v="25"/>
    <x v="2"/>
    <s v="UGP"/>
    <s v="Aquisição de materiais complementares e equipamentos para o SES de Tacaimbó - Lote 1: Aquisição de Tubos para Emissário; Lote 2: Sistema de Supervisão da ETE do SES Tacaimbó e automação da EE  Lote 3: Conjunto de Desinfecção; Lote 4: Aquisição de Bombas; Lote 5: Aquisição de Medidores de Vazão; Lote 6:  Aquisição de Perfil U"/>
    <m/>
    <s v="Sistema Nacional (SN)"/>
    <n v="6"/>
    <m/>
    <x v="22"/>
    <x v="0"/>
    <n v="0"/>
    <s v="Lote 1: 2.2.2.4_x000a_Lote 2: 2.2.2.5_x000a_Demais: 2.2.2.3"/>
    <x v="2"/>
    <d v="2016-01-01T00:00:00"/>
    <x v="14"/>
    <x v="2"/>
    <m/>
    <x v="2"/>
  </r>
  <r>
    <x v="26"/>
    <x v="2"/>
    <s v="UGP"/>
    <s v="Aquisição de bens de uso administrativo "/>
    <m/>
    <s v="Sistema Nacional (SN)"/>
    <m/>
    <s v="5112/2014"/>
    <x v="23"/>
    <x v="0"/>
    <n v="0"/>
    <s v="2.1.11"/>
    <x v="2"/>
    <d v="2014-03-01T00:00:00"/>
    <x v="19"/>
    <x v="2"/>
    <s v="BR2610 "/>
    <x v="0"/>
  </r>
  <r>
    <x v="27"/>
    <x v="2"/>
    <s v="UGP"/>
    <s v="Aquisição de bens de uso administrativo para nova sede da COMPESA - Lote 1: Móveis para a nova sede da COMPESA ; Lote 2: Equipamentos para o auditório e para Sala Multimídia da nova sede da COMPESA"/>
    <m/>
    <s v="Sistema Nacional (SN)"/>
    <n v="2"/>
    <m/>
    <x v="24"/>
    <x v="0"/>
    <n v="0"/>
    <s v="Lote 1: 2.1.11.5 _x000a_Lote 2: 2.1.11.6"/>
    <x v="2"/>
    <d v="2016-02-01T00:00:00"/>
    <x v="20"/>
    <x v="2"/>
    <m/>
    <x v="2"/>
  </r>
  <r>
    <x v="28"/>
    <x v="2"/>
    <s v="UGP"/>
    <s v="Aquisição de Hardware para ampliação da Capacidade de Armazenamento do Servidor Central da COMPESA"/>
    <m/>
    <s v="Sistema Nacional (SN)"/>
    <m/>
    <m/>
    <x v="25"/>
    <x v="0"/>
    <n v="0"/>
    <s v="2.1.16.1"/>
    <x v="2"/>
    <d v="2016-01-01T00:00:00"/>
    <x v="14"/>
    <x v="2"/>
    <m/>
    <x v="2"/>
  </r>
  <r>
    <x v="29"/>
    <x v="2"/>
    <s v="UGP"/>
    <s v="Aquisição de Bens e Equipamentos para as Manutenções dos SES CARUARU, TACAIMBÓ e GRAVATÁ - Lote I:  Veículos tipo: MiniJato, Combinado c/ Hidrojatemaneto, Combinado com “ROOTS”- Lote II: Caminhões Tipo: Polinguindaste e caçamba estacionária; Guindaste 10 ton; Médio 4ton c/cabine dupla; - Lote III: Retroescavadeira - Lote IV: Compressor de ar à diesel com rodas e rompedor Pneumático - Lote V: Bombas a gasolina e elétrica p/esgotamento de valas, Roçadeira Profissional; Esmerilhadeira angular, Placa vibratória; Betoneira elétrica - Lote VI: Gerador trifásico; Torre de iluminação - Lote VII: Veículo: Passeio; Pick-up 1.4 ,  Pick-up 4x4 Cabine Dupla;  - Lote VIII: Motocicleta até 250 cc c/baú."/>
    <m/>
    <s v="Sistema Nacional (SN)"/>
    <n v="8"/>
    <m/>
    <x v="26"/>
    <x v="0"/>
    <n v="0"/>
    <s v="2.2.14.5"/>
    <x v="2"/>
    <d v="2016-01-01T00:00:00"/>
    <x v="10"/>
    <x v="2"/>
    <m/>
    <x v="2"/>
  </r>
  <r>
    <x v="30"/>
    <x v="2"/>
    <s v="UGP"/>
    <s v="Aquisição de Sofware para Dimensionamente Hidráulico"/>
    <m/>
    <s v="Sistema Nacional (SN)"/>
    <m/>
    <m/>
    <x v="27"/>
    <x v="0"/>
    <n v="0"/>
    <s v="2.2.17.1 "/>
    <x v="2"/>
    <d v="2016-01-01T00:00:00"/>
    <x v="14"/>
    <x v="2"/>
    <m/>
    <x v="2"/>
  </r>
  <r>
    <x v="31"/>
    <x v="2"/>
    <s v="UGP"/>
    <s v="Aquisição de Equipamentos de Apoio para a Gestão do Programa"/>
    <m/>
    <s v="Comparação de Preços (CP)"/>
    <m/>
    <m/>
    <x v="28"/>
    <x v="0"/>
    <n v="0"/>
    <s v="1.1.2 "/>
    <x v="3"/>
    <d v="2016-03-02T00:00:00"/>
    <x v="21"/>
    <x v="0"/>
    <m/>
    <x v="2"/>
  </r>
  <r>
    <x v="32"/>
    <x v="2"/>
    <s v="UGP"/>
    <s v="Automação das Unidades Operacionais da Área Norte - Aquisição de Medidores de Cloro Livre Residual"/>
    <m/>
    <s v="Sistema Nacional (SN)"/>
    <m/>
    <m/>
    <x v="29"/>
    <x v="0"/>
    <n v="0"/>
    <s v="2.1.2.6"/>
    <x v="2"/>
    <d v="2016-03-01T00:00:00"/>
    <x v="20"/>
    <x v="2"/>
    <m/>
    <x v="2"/>
  </r>
  <r>
    <x v="33"/>
    <x v="2"/>
    <s v="UGP"/>
    <s v="Aquisição de bens e equipamentos para o sistema de gestão de ramais de água e esgotos"/>
    <m/>
    <s v="Sistema Nacional (SN)"/>
    <m/>
    <m/>
    <x v="30"/>
    <x v="0"/>
    <n v="0"/>
    <s v="2.1.7.2"/>
    <x v="2"/>
    <d v="2016-11-01T00:00:00"/>
    <x v="22"/>
    <x v="2"/>
    <m/>
    <x v="2"/>
  </r>
  <r>
    <x v="34"/>
    <x v="2"/>
    <s v="UGP"/>
    <s v="Aquisição de ETE compacta para o SES Sanharó"/>
    <m/>
    <s v="Sistema Nacional (SN)"/>
    <m/>
    <m/>
    <x v="31"/>
    <x v="0"/>
    <n v="0"/>
    <s v="2.2.3.3"/>
    <x v="2"/>
    <d v="2016-04-01T00:00:00"/>
    <x v="12"/>
    <x v="2"/>
    <m/>
    <x v="2"/>
  </r>
  <r>
    <x v="13"/>
    <x v="3"/>
    <m/>
    <m/>
    <m/>
    <m/>
    <m/>
    <m/>
    <x v="32"/>
    <x v="1"/>
    <m/>
    <m/>
    <x v="1"/>
    <m/>
    <x v="1"/>
    <x v="0"/>
    <m/>
    <x v="5"/>
  </r>
  <r>
    <x v="35"/>
    <x v="4"/>
    <s v="UGP"/>
    <s v="Fornecimento de passagens aéreas em apoio as ações do PSA IPOJUCA"/>
    <m/>
    <s v="Sistema Nacional (SN)"/>
    <m/>
    <m/>
    <x v="33"/>
    <x v="0"/>
    <n v="0"/>
    <s v="2.1.14"/>
    <x v="2"/>
    <d v="2016-02-01T00:00:00"/>
    <x v="14"/>
    <x v="2"/>
    <m/>
    <x v="2"/>
  </r>
  <r>
    <x v="36"/>
    <x v="4"/>
    <s v="UGP"/>
    <s v="Instalação de 140 telepluviômetros - APAC"/>
    <m/>
    <s v="Licitação Pública Nacional (LPN)"/>
    <m/>
    <s v="05487/2014"/>
    <x v="34"/>
    <x v="0"/>
    <n v="0"/>
    <s v="2.3.6.2"/>
    <x v="3"/>
    <d v="2014-10-01T00:00:00"/>
    <x v="23"/>
    <x v="0"/>
    <s v=" BRB2962"/>
    <x v="0"/>
  </r>
  <r>
    <x v="37"/>
    <x v="4"/>
    <s v="UGP"/>
    <s v="Estudo para a avaliação dos ativos da COMPESA"/>
    <m/>
    <s v="Sistema Nacional (SN)"/>
    <m/>
    <s v="3970/2012"/>
    <x v="35"/>
    <x v="0"/>
    <n v="0"/>
    <s v="2.1.1"/>
    <x v="2"/>
    <d v="2012-10-01T00:00:00"/>
    <x v="24"/>
    <x v="2"/>
    <s v=" BRB2577"/>
    <x v="0"/>
  </r>
  <r>
    <x v="38"/>
    <x v="4"/>
    <s v="UGP"/>
    <s v="Controle tecnológico das obras de Tacaimbó e Gravatá"/>
    <m/>
    <s v="Contratação Direta (CD)"/>
    <m/>
    <s v="04134/2012"/>
    <x v="25"/>
    <x v="0"/>
    <n v="0"/>
    <s v="2.2.15"/>
    <x v="0"/>
    <m/>
    <x v="25"/>
    <x v="0"/>
    <m/>
    <x v="0"/>
  </r>
  <r>
    <x v="39"/>
    <x v="4"/>
    <s v="UGP"/>
    <s v="Controle tecnológico das obras de Sanharó e Escada 1ª Etapa"/>
    <m/>
    <s v="Contratação Direta (CD)"/>
    <m/>
    <m/>
    <x v="36"/>
    <x v="0"/>
    <n v="0"/>
    <s v="2.2.15.3"/>
    <x v="0"/>
    <m/>
    <x v="1"/>
    <x v="0"/>
    <m/>
    <x v="2"/>
  </r>
  <r>
    <x v="40"/>
    <x v="4"/>
    <s v="UGP - APAC"/>
    <s v="Restauração Florestal de APPs de Cursos d´água e nascente na Bacia do Rio Ipojuca"/>
    <m/>
    <s v="Licitação Pública Nacional (LPN)"/>
    <n v="2"/>
    <m/>
    <x v="37"/>
    <x v="0"/>
    <n v="0"/>
    <s v="2.3.2.5"/>
    <x v="0"/>
    <d v="2016-02-01T00:00:00"/>
    <x v="26"/>
    <x v="0"/>
    <m/>
    <x v="2"/>
  </r>
  <r>
    <x v="41"/>
    <x v="4"/>
    <s v="UGP"/>
    <s v="Avaliação e Cadastramento da Rede de Esgoto existente do SES Caruaru"/>
    <m/>
    <s v="Licitação Pública Nacional (LPN)"/>
    <m/>
    <m/>
    <x v="38"/>
    <x v="0"/>
    <n v="0"/>
    <s v="2.2.13.7"/>
    <x v="0"/>
    <d v="2016-01-01T00:00:00"/>
    <x v="10"/>
    <x v="0"/>
    <m/>
    <x v="2"/>
  </r>
  <r>
    <x v="13"/>
    <x v="5"/>
    <m/>
    <m/>
    <m/>
    <m/>
    <m/>
    <m/>
    <x v="39"/>
    <x v="1"/>
    <m/>
    <m/>
    <x v="1"/>
    <m/>
    <x v="1"/>
    <x v="0"/>
    <m/>
    <x v="5"/>
  </r>
  <r>
    <x v="42"/>
    <x v="6"/>
    <s v="UGP"/>
    <s v="Apoio à UGP para o Gerenciamento do Programa."/>
    <m/>
    <s v="Seleção Baseada na Qualidade e Custo (SBQC)"/>
    <m/>
    <s v="5053/2014"/>
    <x v="40"/>
    <x v="0"/>
    <n v="0"/>
    <s v="1.1.1"/>
    <x v="0"/>
    <d v="2013-09-01T00:00:00"/>
    <x v="27"/>
    <x v="0"/>
    <s v="BR10648"/>
    <x v="0"/>
  </r>
  <r>
    <x v="43"/>
    <x v="6"/>
    <s v="UGP"/>
    <s v="Apoio à UGP para Supervisão das Obras"/>
    <m/>
    <s v="Seleção Baseada na Qualidade e Custo (SBQC)"/>
    <m/>
    <s v="5492/2014"/>
    <x v="41"/>
    <x v="0"/>
    <n v="0"/>
    <s v="1.1.3"/>
    <x v="0"/>
    <d v="2014-03-01T00:00:00"/>
    <x v="28"/>
    <x v="0"/>
    <s v="BRB2902"/>
    <x v="0"/>
  </r>
  <r>
    <x v="44"/>
    <x v="6"/>
    <s v="UGP"/>
    <s v="Elaboração de projetos arquitetônicos e complementares para construção de almoxarifados regionais em Caruaru e Petrolina e projetos de reforma/adequação de 18  almoxarifados regionais"/>
    <m/>
    <s v="Seleção Baseada na Qualidade e Custo (SBQC)"/>
    <m/>
    <s v="5693/2015"/>
    <x v="42"/>
    <x v="0"/>
    <n v="0"/>
    <s v="2.1.6.1"/>
    <x v="3"/>
    <d v="2014-12-01T00:00:00"/>
    <x v="7"/>
    <x v="0"/>
    <m/>
    <x v="4"/>
  </r>
  <r>
    <x v="45"/>
    <x v="6"/>
    <s v="UGP"/>
    <s v="Elaboração do Sistema de Gestão de Projetos"/>
    <m/>
    <m/>
    <m/>
    <m/>
    <x v="1"/>
    <x v="1"/>
    <m/>
    <m/>
    <x v="1"/>
    <m/>
    <x v="1"/>
    <x v="0"/>
    <m/>
    <x v="1"/>
  </r>
  <r>
    <x v="46"/>
    <x v="6"/>
    <s v="UGP"/>
    <s v="Sistema de Gestão Ambiental da Compesa"/>
    <m/>
    <s v="Seleção Baseada na Qualidade e Custo (SBQC)"/>
    <m/>
    <m/>
    <x v="43"/>
    <x v="0"/>
    <n v="0"/>
    <s v="2.1.9.1"/>
    <x v="3"/>
    <d v="2015-01-16T00:00:00"/>
    <x v="20"/>
    <x v="0"/>
    <m/>
    <x v="4"/>
  </r>
  <r>
    <x v="47"/>
    <x v="6"/>
    <s v="UGP"/>
    <s v="Elaboração de diagnóstico, relatório técnico preliminar,  projeto básico e estudos complementares para implantação do sistema de esgotamento sanitário da sede municipal de Belo Jardim (Lote 1) e Bezerros (lote 2)"/>
    <m/>
    <s v="Seleção Baseada na Qualidade e Custo (SBQC)"/>
    <n v="2"/>
    <s v="5650/2015"/>
    <x v="44"/>
    <x v="0"/>
    <n v="0"/>
    <s v="Lote 1: 2.2.1.1_x000a_Lote 2: 2.2.1.5"/>
    <x v="0"/>
    <d v="2014-04-01T00:00:00"/>
    <x v="29"/>
    <x v="0"/>
    <m/>
    <x v="4"/>
  </r>
  <r>
    <x v="48"/>
    <x v="6"/>
    <s v="UGP"/>
    <s v="Elaboração de diagnóstico, relatório técnico preliminar,  projeto básico e estudos complementares para implantação do sistema de esgotamento sanitário da sede municipal de  Caruaru "/>
    <m/>
    <s v="Seleção Baseada na Qualidade e Custo (SBQC)"/>
    <m/>
    <s v="5649/2015"/>
    <x v="45"/>
    <x v="0"/>
    <n v="0"/>
    <s v="2.2.1.3"/>
    <x v="0"/>
    <d v="2014-08-01T00:00:00"/>
    <x v="30"/>
    <x v="0"/>
    <m/>
    <x v="4"/>
  </r>
  <r>
    <x v="49"/>
    <x v="6"/>
    <s v="UGP"/>
    <s v="Recuperação de Entornos de Reservatórios de Abastecimento - Elaboração de Projetos de Restauração Florestal de APPs de Cursos D'águas e nascentes - APAC"/>
    <m/>
    <m/>
    <m/>
    <m/>
    <x v="1"/>
    <x v="1"/>
    <m/>
    <m/>
    <x v="1"/>
    <m/>
    <x v="1"/>
    <x v="0"/>
    <m/>
    <x v="1"/>
  </r>
  <r>
    <x v="50"/>
    <x v="6"/>
    <s v="UGP"/>
    <s v="Elaboração do Plano de comunicação para os usuários da bacia do rio Ipojuca (BRI) - PSA "/>
    <m/>
    <s v="Seleção Baseada nas Qualificações do Consultor (SQC)"/>
    <m/>
    <s v="5445/14"/>
    <x v="46"/>
    <x v="0"/>
    <n v="0"/>
    <s v="2.3.7.1"/>
    <x v="0"/>
    <d v="2014-04-01T00:00:00"/>
    <x v="24"/>
    <x v="0"/>
    <s v="BR10963"/>
    <x v="0"/>
  </r>
  <r>
    <x v="51"/>
    <x v="6"/>
    <s v="UGP - CPRH"/>
    <s v="Estruturação do monitoramento da qualidade de água na BRI - CPRH - Contratação de empresa de consultoria para implementação do Programa da Qualidade ( Laboratorio)"/>
    <m/>
    <s v="Seleção Baseada nas Qualificações do Consultor (SQC)"/>
    <m/>
    <s v="5636/2015"/>
    <x v="47"/>
    <x v="0"/>
    <n v="0"/>
    <s v="2.3.10.3"/>
    <x v="3"/>
    <d v="2014-09-01T00:00:00"/>
    <x v="7"/>
    <x v="0"/>
    <m/>
    <x v="4"/>
  </r>
  <r>
    <x v="52"/>
    <x v="6"/>
    <s v="UGP - CPRH"/>
    <s v="Estruturação do monitoramento da qualidade de água na BRI - CPRH Contratação de empresa consultora para realizar o diagnóstico da situação ambiental atual da BRI."/>
    <m/>
    <s v="Seleção Baseada na Qualidade e Custo (SBQC)"/>
    <m/>
    <s v="05879/2015"/>
    <x v="48"/>
    <x v="0"/>
    <n v="0"/>
    <s v="2.3.10.4"/>
    <x v="3"/>
    <d v="2014-09-01T00:00:00"/>
    <x v="30"/>
    <x v="0"/>
    <m/>
    <x v="4"/>
  </r>
  <r>
    <x v="53"/>
    <x v="6"/>
    <s v="UGP"/>
    <s v="Elaboração dos projetos arquitetônicos dos núcleos de manutenção dos SES "/>
    <m/>
    <s v="Seleção Baseada nas Qualificações do Consultor (SQC)"/>
    <m/>
    <m/>
    <x v="49"/>
    <x v="0"/>
    <n v="0"/>
    <s v="2.2.14.1"/>
    <x v="3"/>
    <d v="2016-04-01T00:00:00"/>
    <x v="9"/>
    <x v="0"/>
    <m/>
    <x v="2"/>
  </r>
  <r>
    <x v="54"/>
    <x v="6"/>
    <s v="UGP"/>
    <s v="Auditoria independente externa"/>
    <m/>
    <m/>
    <m/>
    <m/>
    <x v="1"/>
    <x v="1"/>
    <m/>
    <m/>
    <x v="1"/>
    <m/>
    <x v="1"/>
    <x v="0"/>
    <m/>
    <x v="1"/>
  </r>
  <r>
    <x v="55"/>
    <x v="6"/>
    <s v="UGP"/>
    <s v="Contratação de Trabalho Técnico Social - SES Tacaimbó e Gravatá (1ª etapa)"/>
    <m/>
    <s v="Seleção Baseada na Qualidade e Custo (SBQC)"/>
    <m/>
    <s v="5594/2014"/>
    <x v="50"/>
    <x v="0"/>
    <n v="0"/>
    <s v="2.2.13.4"/>
    <x v="0"/>
    <d v="2014-04-01T00:00:00"/>
    <x v="31"/>
    <x v="0"/>
    <s v="BR11053"/>
    <x v="0"/>
  </r>
  <r>
    <x v="56"/>
    <x v="6"/>
    <s v="UGP"/>
    <s v="Contratação de Trabalho Técnico Social para as Obras dos SES - Sanharó e Escada 1ª Etapa"/>
    <m/>
    <s v="Seleção Baseada na Qualidade e Custo (SBQC)"/>
    <m/>
    <m/>
    <x v="51"/>
    <x v="0"/>
    <n v="0"/>
    <s v="Lote 1: 2.2.13.5_x000a_Lote 2: 2.2.13.6"/>
    <x v="3"/>
    <d v="2015-04-01T00:00:00"/>
    <x v="32"/>
    <x v="0"/>
    <m/>
    <x v="4"/>
  </r>
  <r>
    <x v="57"/>
    <x v="6"/>
    <s v="UGP - CPRH"/>
    <s v="Capacitação das equipes de monitoramento e do laboratório da CPRH  (08 cursos)"/>
    <m/>
    <s v="Contratação Direta (CD)"/>
    <m/>
    <s v="s/contrato"/>
    <x v="52"/>
    <x v="0"/>
    <n v="0"/>
    <s v="2.3.10.1"/>
    <x v="0"/>
    <d v="2014-07-01T00:00:00"/>
    <x v="1"/>
    <x v="0"/>
    <m/>
    <x v="0"/>
  </r>
  <r>
    <x v="58"/>
    <x v="6"/>
    <s v="UGP"/>
    <s v="Estudo de concepção dos parques de Bezerros, Caruaru e São Caetano"/>
    <m/>
    <s v="Seleção Baseada nas Qualificações do Consultor (SQC)"/>
    <m/>
    <s v="5444/2014"/>
    <x v="33"/>
    <x v="0"/>
    <n v="0"/>
    <s v="2.3.3.1"/>
    <x v="3"/>
    <d v="2014-07-01T00:00:00"/>
    <x v="23"/>
    <x v="0"/>
    <s v="BR11010"/>
    <x v="0"/>
  </r>
  <r>
    <x v="59"/>
    <x v="6"/>
    <s v="UGP"/>
    <s v="Elaboração de proposta de enquadramento dos cursos d'água da bacia hidrográfica do Rio Ipojuca"/>
    <m/>
    <s v="Seleção Baseada na Qualidade e Custo (SBQC)"/>
    <m/>
    <s v="MI"/>
    <x v="53"/>
    <x v="0"/>
    <n v="0"/>
    <s v="2.3.4.1"/>
    <x v="0"/>
    <d v="2015-02-01T00:00:00"/>
    <x v="23"/>
    <x v="0"/>
    <m/>
    <x v="4"/>
  </r>
  <r>
    <x v="60"/>
    <x v="6"/>
    <s v="UGP"/>
    <s v="Avaliação econômica da obra de Tacaimbó"/>
    <m/>
    <s v="Seleção Baseada nas Qualificações do Consultor (SQC)"/>
    <m/>
    <s v="0551/2014"/>
    <x v="54"/>
    <x v="0"/>
    <n v="0"/>
    <s v="2.3.11"/>
    <x v="3"/>
    <d v="2014-08-01T00:00:00"/>
    <x v="33"/>
    <x v="0"/>
    <s v="BR10969"/>
    <x v="0"/>
  </r>
  <r>
    <x v="61"/>
    <x v="6"/>
    <s v="UGP"/>
    <s v="Elaboração de Proposta de sistema de outorga de lançamentos de efluentes de ETE"/>
    <m/>
    <s v="Seleção Baseada na Qualidade e Custo (SBQC)"/>
    <m/>
    <s v="5619/2015"/>
    <x v="55"/>
    <x v="0"/>
    <n v="0"/>
    <s v="2.3.5"/>
    <x v="3"/>
    <d v="2014-10-01T00:00:00"/>
    <x v="7"/>
    <x v="0"/>
    <m/>
    <x v="4"/>
  </r>
  <r>
    <x v="62"/>
    <x v="6"/>
    <s v="UGP"/>
    <s v="Elaboração de Diagnóstico, RTP, Projeto Básico e estudos complementares para implantação do SES de Gravatá (2ª Etapa)"/>
    <m/>
    <s v="Seleção Baseada na Qualidade e Custo (SBQC)"/>
    <m/>
    <s v="5779/2015"/>
    <x v="56"/>
    <x v="0"/>
    <n v="0"/>
    <s v="2.2.1.2"/>
    <x v="3"/>
    <d v="2015-02-01T00:00:00"/>
    <x v="10"/>
    <x v="0"/>
    <m/>
    <x v="4"/>
  </r>
  <r>
    <x v="63"/>
    <x v="6"/>
    <s v="UGP"/>
    <s v="Elaboração de Diagnóstico, RTP, Projeto Básico e estudos complementares para implantação do SES de Poção, Chã Grande e Primavera"/>
    <m/>
    <s v="Seleção Baseada na Qualidade e Custo (SBQC)"/>
    <n v="3"/>
    <s v="MI"/>
    <x v="57"/>
    <x v="0"/>
    <n v="0"/>
    <s v="2.2.1.4"/>
    <x v="3"/>
    <d v="2015-09-01T00:00:00"/>
    <x v="26"/>
    <x v="0"/>
    <m/>
    <x v="4"/>
  </r>
  <r>
    <x v="64"/>
    <x v="6"/>
    <s v="UGP"/>
    <s v="Contratação de consultoria Modernização da Gestão da Manunteção das redes e ramais de água e esgoto"/>
    <m/>
    <s v="Seleção Baseada nas Qualificações do Consultor (SQC)"/>
    <m/>
    <m/>
    <x v="58"/>
    <x v="0"/>
    <n v="0"/>
    <s v="2.1.7.1"/>
    <x v="0"/>
    <d v="2016-01-01T00:00:00"/>
    <x v="20"/>
    <x v="0"/>
    <m/>
    <x v="2"/>
  </r>
  <r>
    <x v="65"/>
    <x v="6"/>
    <s v="UGP"/>
    <s v="Plano de Conservação e Uso do Entorno dos Reservatórios Artificiais - PACUERA "/>
    <m/>
    <s v="Seleção Baseada na Qualidade e Custo (SBQC)"/>
    <m/>
    <s v="5620/2015"/>
    <x v="46"/>
    <x v="0"/>
    <n v="0"/>
    <s v="2.3.2.4"/>
    <x v="3"/>
    <d v="2014-10-01T00:00:00"/>
    <x v="29"/>
    <x v="0"/>
    <m/>
    <x v="4"/>
  </r>
  <r>
    <x v="66"/>
    <x v="6"/>
    <s v="UGP"/>
    <s v="Projeto executivo de pagamento por serviços ambientais - Produtor de Água - Açude Bitury"/>
    <m/>
    <s v="Contratação Direta (CD)"/>
    <m/>
    <m/>
    <x v="59"/>
    <x v="0"/>
    <n v="0"/>
    <s v="2.3.1.1"/>
    <x v="0"/>
    <d v="2016-02-01T00:00:00"/>
    <x v="14"/>
    <x v="0"/>
    <m/>
    <x v="2"/>
  </r>
  <r>
    <x v="67"/>
    <x v="6"/>
    <s v="UGP"/>
    <s v="Elaboração dos Projetos Básicos e Executivos dos Parques de Bezerros, Caruaru e São Caetano."/>
    <m/>
    <s v="Seleção Baseada na Qualidade e Custo (SBQC)"/>
    <m/>
    <m/>
    <x v="60"/>
    <x v="0"/>
    <n v="0"/>
    <s v="2.3.3.2"/>
    <x v="0"/>
    <d v="2016-05-01T00:00:00"/>
    <x v="22"/>
    <x v="0"/>
    <m/>
    <x v="2"/>
  </r>
  <r>
    <x v="68"/>
    <x v="6"/>
    <s v="UGP"/>
    <s v="Avaliação intermediária do Programa"/>
    <m/>
    <m/>
    <m/>
    <m/>
    <x v="1"/>
    <x v="1"/>
    <m/>
    <m/>
    <x v="1"/>
    <m/>
    <x v="1"/>
    <x v="0"/>
    <m/>
    <x v="1"/>
  </r>
  <r>
    <x v="69"/>
    <x v="6"/>
    <s v="UGP"/>
    <s v="Execução do Plano de Comunicação"/>
    <m/>
    <s v="Seleção Baseada na Qualidade e Custo (SBQC)"/>
    <m/>
    <m/>
    <x v="61"/>
    <x v="0"/>
    <n v="0"/>
    <s v="2.3.7.2"/>
    <x v="0"/>
    <d v="2016-03-01T00:00:00"/>
    <x v="16"/>
    <x v="0"/>
    <m/>
    <x v="2"/>
  </r>
  <r>
    <x v="70"/>
    <x v="6"/>
    <s v="UGP - CPRH"/>
    <s v="Realização de oficinas ambientais - Esturturação da UIGA / CPRH"/>
    <m/>
    <m/>
    <m/>
    <m/>
    <x v="1"/>
    <x v="1"/>
    <m/>
    <m/>
    <x v="1"/>
    <m/>
    <x v="1"/>
    <x v="0"/>
    <m/>
    <x v="1"/>
  </r>
  <r>
    <x v="71"/>
    <x v="6"/>
    <s v="UGP - CPRH"/>
    <s v="Aprimoramento de Plano de Monitoramento, com a inclusão de bioindicadores e novos parâmetros físico-químicos - Estruturação do monitoramento da qualidade da água BRI / CPRH"/>
    <m/>
    <m/>
    <m/>
    <m/>
    <x v="1"/>
    <x v="1"/>
    <m/>
    <m/>
    <x v="1"/>
    <m/>
    <x v="1"/>
    <x v="0"/>
    <m/>
    <x v="1"/>
  </r>
  <r>
    <x v="72"/>
    <x v="6"/>
    <s v="UGP - CPRH"/>
    <s v="Planejamento Estratégico da CPRH"/>
    <m/>
    <s v="Seleção Baseada na Qualidade e Custo (SBQC)"/>
    <m/>
    <m/>
    <x v="62"/>
    <x v="0"/>
    <n v="0"/>
    <s v="2.1.10.1"/>
    <x v="0"/>
    <d v="2016-02-01T00:00:00"/>
    <x v="9"/>
    <x v="0"/>
    <m/>
    <x v="2"/>
  </r>
  <r>
    <x v="73"/>
    <x v="6"/>
    <s v="UGP"/>
    <s v="Ipojuca Digital - Criação de Plataforma para Disponibilização de Dados Referenciados Geograficamente"/>
    <m/>
    <s v="Seleção Baseada nas Qualificações do Consultor (SQC)"/>
    <m/>
    <m/>
    <x v="63"/>
    <x v="0"/>
    <n v="0"/>
    <s v="2.1.10.2"/>
    <x v="0"/>
    <d v="2016-02-01T00:00:00"/>
    <x v="9"/>
    <x v="0"/>
    <m/>
    <x v="2"/>
  </r>
  <r>
    <x v="74"/>
    <x v="6"/>
    <s v="UGP"/>
    <s v="Modernização do Sistema Integrado de Gestão empresarial da COMPESA (Sistema Alpha)"/>
    <m/>
    <s v="Contratação Direta (CD)"/>
    <m/>
    <m/>
    <x v="64"/>
    <x v="0"/>
    <n v="0"/>
    <s v="2.1.16.2"/>
    <x v="0"/>
    <d v="2016-01-01T00:00:00"/>
    <x v="10"/>
    <x v="0"/>
    <m/>
    <x v="2"/>
  </r>
  <r>
    <x v="75"/>
    <x v="6"/>
    <s v="UGP"/>
    <s v="Contratação de Trabalho Técnico Social para as obras do SES Caruaru"/>
    <m/>
    <s v="Seleção Baseada na Qualidade e Custo (SBQC)"/>
    <n v="2"/>
    <m/>
    <x v="65"/>
    <x v="0"/>
    <n v="0"/>
    <s v="Lote 1: 2.2.13.10_x000a_"/>
    <x v="0"/>
    <d v="2016-05-01T00:00:00"/>
    <x v="16"/>
    <x v="0"/>
    <m/>
    <x v="2"/>
  </r>
  <r>
    <x v="76"/>
    <x v="6"/>
    <s v="UGP"/>
    <s v="Projetos de Arquitetura dos Laboratórios Regionais de Água e de Esgoto"/>
    <m/>
    <s v="Seleção Baseada na Qualidade e Custo (SBQC)"/>
    <m/>
    <m/>
    <x v="66"/>
    <x v="0"/>
    <n v="0"/>
    <s v="2.2.14.1"/>
    <x v="0"/>
    <d v="2016-01-01T00:00:00"/>
    <x v="9"/>
    <x v="0"/>
    <m/>
    <x v="2"/>
  </r>
  <r>
    <x v="77"/>
    <x v="6"/>
    <s v="UGP"/>
    <s v="Elaboração de Projeto do SES Escada 2ª Etapa"/>
    <m/>
    <s v="Seleção Baseada na Qualidade e Custo (SBQC)"/>
    <m/>
    <m/>
    <x v="67"/>
    <x v="0"/>
    <n v="0"/>
    <s v="2.2.16"/>
    <x v="0"/>
    <d v="2016-09-01T00:00:00"/>
    <x v="34"/>
    <x v="0"/>
    <m/>
    <x v="2"/>
  </r>
  <r>
    <x v="78"/>
    <x v="6"/>
    <s v="UGP"/>
    <s v="Elaboração do Estudo de concepção e Projetos Executivos do Parque Ambiental de Belo Jardim e outros"/>
    <m/>
    <s v="Seleção Baseada na Qualidade e Custo (SBQC)"/>
    <m/>
    <m/>
    <x v="68"/>
    <x v="0"/>
    <n v="0"/>
    <s v="2.3.3.4"/>
    <x v="0"/>
    <d v="2016-02-01T00:00:00"/>
    <x v="9"/>
    <x v="0"/>
    <m/>
    <x v="2"/>
  </r>
  <r>
    <x v="79"/>
    <x v="6"/>
    <s v="UGP - APAC"/>
    <s v="Cadastro de Usuários de Água da Bacia do Rio Ipojuca"/>
    <m/>
    <s v="Seleção Baseada na Qualidade e Custo (SBQC)"/>
    <m/>
    <m/>
    <x v="69"/>
    <x v="0"/>
    <n v="0"/>
    <s v="2.3.14.1"/>
    <x v="0"/>
    <d v="2016-03-01T00:00:00"/>
    <x v="26"/>
    <x v="0"/>
    <m/>
    <x v="2"/>
  </r>
  <r>
    <x v="80"/>
    <x v="6"/>
    <s v="UGP - APAC"/>
    <s v="Desenvolvimento de sistema de monitoramento do Plano Hidroambiental da BRI"/>
    <m/>
    <s v="Seleção Baseada nas Qualificações do Consultor (SQC)"/>
    <m/>
    <m/>
    <x v="70"/>
    <x v="0"/>
    <n v="0"/>
    <s v="2.3.15.1"/>
    <x v="0"/>
    <d v="2016-05-01T00:00:00"/>
    <x v="16"/>
    <x v="0"/>
    <m/>
    <x v="2"/>
  </r>
  <r>
    <x v="81"/>
    <x v="6"/>
    <s v="UGP - APAC"/>
    <s v="Apoio à integração entre políticas públicas nos municípios"/>
    <m/>
    <s v="Seleção Baseada nas Qualificações do Consultor (SQC)"/>
    <m/>
    <m/>
    <x v="71"/>
    <x v="0"/>
    <n v="0"/>
    <s v="2.3.15.2"/>
    <x v="0"/>
    <d v="2016-05-01T00:00:00"/>
    <x v="16"/>
    <x v="0"/>
    <m/>
    <x v="2"/>
  </r>
  <r>
    <x v="82"/>
    <x v="6"/>
    <s v="UGP - APAC"/>
    <s v="Restauração florestal de área urbanas e áreas degradadas na BRI"/>
    <m/>
    <s v="Seleção Baseada na Qualidade e Custo (SBQC)"/>
    <m/>
    <m/>
    <x v="72"/>
    <x v="0"/>
    <n v="0"/>
    <s v="2.3.16.1"/>
    <x v="0"/>
    <d v="2016-02-01T00:00:00"/>
    <x v="9"/>
    <x v="0"/>
    <m/>
    <x v="2"/>
  </r>
  <r>
    <x v="83"/>
    <x v="6"/>
    <s v="UGP - APAC"/>
    <s v="Cadastramento de nascentes contribuintes de barragens públicas"/>
    <m/>
    <s v="Seleção Baseada na Qualidade e Custo (SBQC)"/>
    <m/>
    <m/>
    <x v="73"/>
    <x v="0"/>
    <n v="0"/>
    <s v="2.3.16.4"/>
    <x v="0"/>
    <d v="2016-03-01T00:00:00"/>
    <x v="26"/>
    <x v="0"/>
    <m/>
    <x v="2"/>
  </r>
  <r>
    <x v="84"/>
    <x v="6"/>
    <s v="UGP"/>
    <s v="Contratação de Trabalho Técnico Social  de Belo Jardim e Bezerros"/>
    <m/>
    <s v="Seleção Baseada na Qualidade e Custo (SBQC)"/>
    <m/>
    <m/>
    <x v="74"/>
    <x v="0"/>
    <n v="0"/>
    <s v="2.2.13.9"/>
    <x v="0"/>
    <d v="2016-12-01T00:00:00"/>
    <x v="35"/>
    <x v="0"/>
    <m/>
    <x v="2"/>
  </r>
  <r>
    <x v="85"/>
    <x v="6"/>
    <s v="UGP"/>
    <s v="Plano de Normatização e Padronização dos processos da COMPESA"/>
    <m/>
    <s v="Seleção Baseada na Qualidade e Custo (SBQC)"/>
    <m/>
    <m/>
    <x v="75"/>
    <x v="3"/>
    <n v="0.52380952380952384"/>
    <s v="2.1.4"/>
    <x v="0"/>
    <d v="2016-03-01T00:00:00"/>
    <x v="32"/>
    <x v="0"/>
    <m/>
    <x v="2"/>
  </r>
  <r>
    <x v="13"/>
    <x v="7"/>
    <m/>
    <m/>
    <m/>
    <m/>
    <m/>
    <m/>
    <x v="76"/>
    <x v="1"/>
    <m/>
    <m/>
    <x v="1"/>
    <m/>
    <x v="1"/>
    <x v="0"/>
    <m/>
    <x v="5"/>
  </r>
  <r>
    <x v="86"/>
    <x v="8"/>
    <s v="UGP"/>
    <s v="Consultoria individual em apoio à UGP -  Coordenador Executivo "/>
    <m/>
    <s v="Comparação de Qualificações (3 CV) "/>
    <m/>
    <s v="5137/2014"/>
    <x v="77"/>
    <x v="0"/>
    <n v="0"/>
    <s v="2.1.12.1"/>
    <x v="3"/>
    <d v="2014-03-01T00:00:00"/>
    <x v="17"/>
    <x v="0"/>
    <s v="BR10544"/>
    <x v="0"/>
  </r>
  <r>
    <x v="87"/>
    <x v="8"/>
    <s v="UGP"/>
    <s v="Consultoria individual em apoio à UGP - Assessor Especial de Coordenação"/>
    <m/>
    <s v="Comparação de Qualificações (3 CV) "/>
    <m/>
    <s v="5219/2014"/>
    <x v="78"/>
    <x v="0"/>
    <n v="0"/>
    <s v="2.1.12.2"/>
    <x v="3"/>
    <d v="2014-05-01T00:00:00"/>
    <x v="36"/>
    <x v="0"/>
    <s v="BR10545"/>
    <x v="0"/>
  </r>
  <r>
    <x v="88"/>
    <x v="8"/>
    <s v="UGP"/>
    <s v="Consultoria individual em apoio à UGP - Assessor APAC / Componente 3"/>
    <m/>
    <s v="Comparação de Qualificações (3 CV) "/>
    <m/>
    <s v="5064/2014"/>
    <x v="79"/>
    <x v="0"/>
    <n v="0"/>
    <s v="2.1.12.3"/>
    <x v="3"/>
    <d v="2014-02-01T00:00:00"/>
    <x v="37"/>
    <x v="0"/>
    <s v="BR10542"/>
    <x v="0"/>
  </r>
  <r>
    <x v="89"/>
    <x v="8"/>
    <s v="UGP"/>
    <s v="Consultoria individual em apoio à UGP - Assessor Jurídico"/>
    <m/>
    <s v="Comparação de Qualificações (3 CV) "/>
    <m/>
    <s v="5180/2014"/>
    <x v="80"/>
    <x v="0"/>
    <n v="0"/>
    <s v="2.1.12.4"/>
    <x v="3"/>
    <d v="2014-04-01T00:00:00"/>
    <x v="38"/>
    <x v="0"/>
    <s v="BR10559"/>
    <x v="0"/>
  </r>
  <r>
    <x v="90"/>
    <x v="8"/>
    <s v="UGP"/>
    <s v="Consultoria individual em apoio à UGP - Assessor Administrativo/Financeiro"/>
    <m/>
    <s v="Comparação de Qualificações (3 CV) "/>
    <m/>
    <s v="5217/2014"/>
    <x v="81"/>
    <x v="0"/>
    <n v="0"/>
    <s v="2.1.12.5"/>
    <x v="3"/>
    <d v="2014-05-01T00:00:00"/>
    <x v="39"/>
    <x v="0"/>
    <s v="BR10647"/>
    <x v="0"/>
  </r>
  <r>
    <x v="91"/>
    <x v="8"/>
    <s v="UGP"/>
    <s v="Consultoria individual em apoio à UGP - Assessor Técnico"/>
    <m/>
    <s v="Comparação de Qualificações (3 CV) "/>
    <m/>
    <s v="5218/2014"/>
    <x v="78"/>
    <x v="0"/>
    <n v="0"/>
    <s v="2.1.12.6"/>
    <x v="3"/>
    <d v="2014-05-01T00:00:00"/>
    <x v="36"/>
    <x v="0"/>
    <s v="BR10543"/>
    <x v="0"/>
  </r>
  <r>
    <x v="92"/>
    <x v="8"/>
    <s v="UGP"/>
    <s v="Consultoria individual em apoio à UGP - Orçamentista"/>
    <m/>
    <s v="Comparação de Qualificações (3 CV) "/>
    <m/>
    <s v="5107/2014"/>
    <x v="82"/>
    <x v="0"/>
    <n v="0"/>
    <s v="2.1.12.7"/>
    <x v="3"/>
    <d v="2014-02-01T00:00:00"/>
    <x v="40"/>
    <x v="0"/>
    <s v="BR10525 /_x000a_BR10701"/>
    <x v="0"/>
  </r>
  <r>
    <x v="93"/>
    <x v="8"/>
    <s v="UGP"/>
    <s v="Consultoria Individual em apoio ao EGP - Escritório de Gerenciamento de Projetos "/>
    <m/>
    <s v="Comparação de Qualificações (3 CV) "/>
    <m/>
    <s v="5621/2015"/>
    <x v="83"/>
    <x v="0"/>
    <n v="0"/>
    <s v="2.1.8"/>
    <x v="3"/>
    <d v="2015-02-24T00:00:00"/>
    <x v="41"/>
    <x v="0"/>
    <s v="BR11001"/>
    <x v="0"/>
  </r>
  <r>
    <x v="94"/>
    <x v="8"/>
    <s v="UGP"/>
    <s v="Consultoria Individual em apoio a UGP - Assessor Técnico Temporário  para fins específicos (4)"/>
    <m/>
    <s v="Comparação de Qualificações (3 CV) "/>
    <m/>
    <s v="5953/2015"/>
    <x v="84"/>
    <x v="0"/>
    <n v="0"/>
    <s v="2.2.1.6"/>
    <x v="3"/>
    <d v="2015-09-01T00:00:00"/>
    <x v="32"/>
    <x v="0"/>
    <m/>
    <x v="4"/>
  </r>
  <r>
    <x v="95"/>
    <x v="8"/>
    <s v="UGP"/>
    <s v="Consultoria Individual em apoio a UGP - Assessor Técnico para Estudos de destinação final do Lodo das ETEs "/>
    <m/>
    <s v="Comparação de Qualificações (3 CV) "/>
    <m/>
    <m/>
    <x v="85"/>
    <x v="0"/>
    <n v="0"/>
    <s v="2.2.14.10"/>
    <x v="0"/>
    <d v="2016-01-01T00:00:00"/>
    <x v="30"/>
    <x v="0"/>
    <m/>
    <x v="2"/>
  </r>
  <r>
    <x v="96"/>
    <x v="8"/>
    <s v="UGP"/>
    <s v="Consultoria Individual em apoio a UGP - Avaliação intermediária do Programa"/>
    <m/>
    <s v="Comparação de Qualificações (3 CV) "/>
    <m/>
    <m/>
    <x v="86"/>
    <x v="0"/>
    <n v="0"/>
    <s v="3.2.1"/>
    <x v="0"/>
    <d v="2015-12-01T00:00:00"/>
    <x v="30"/>
    <x v="0"/>
    <m/>
    <x v="2"/>
  </r>
  <r>
    <x v="97"/>
    <x v="8"/>
    <s v="UGP"/>
    <s v="Consultoroes Individuais diversos - limitados a US$14.000,00 por contrato"/>
    <m/>
    <s v="Comparação de Qualificações (3 CV) "/>
    <m/>
    <m/>
    <x v="87"/>
    <x v="0"/>
    <n v="0"/>
    <s v="2.1.12.9"/>
    <x v="0"/>
    <d v="2016-01-01T00:00:00"/>
    <x v="1"/>
    <x v="0"/>
    <m/>
    <x v="2"/>
  </r>
  <r>
    <x v="13"/>
    <x v="9"/>
    <m/>
    <m/>
    <m/>
    <m/>
    <m/>
    <m/>
    <x v="88"/>
    <x v="1"/>
    <m/>
    <m/>
    <x v="1"/>
    <m/>
    <x v="1"/>
    <x v="0"/>
    <m/>
    <x v="5"/>
  </r>
  <r>
    <x v="98"/>
    <x v="10"/>
    <s v="UGP"/>
    <s v="Treinamento e capacitação da UGP"/>
    <m/>
    <s v="Contratação Direta (CD)"/>
    <m/>
    <s v="s/contrato"/>
    <x v="89"/>
    <x v="0"/>
    <n v="0"/>
    <s v="2.1.5"/>
    <x v="0"/>
    <d v="2015-05-01T00:00:00"/>
    <x v="1"/>
    <x v="0"/>
    <m/>
    <x v="2"/>
  </r>
  <r>
    <x v="99"/>
    <x v="10"/>
    <s v="UGP - CPRH"/>
    <s v="Estruturação das Unidades Regionais da CPRH -  Capacitação da Equipe Técnica e Realização das Oficinas Ambientais."/>
    <m/>
    <s v="Seleção Baseada nas Qualificações do Consultor (SQC)"/>
    <m/>
    <m/>
    <x v="90"/>
    <x v="0"/>
    <n v="0"/>
    <s v="2.3.9.1"/>
    <x v="0"/>
    <d v="2016-01-01T00:00:00"/>
    <x v="11"/>
    <x v="0"/>
    <m/>
    <x v="2"/>
  </r>
  <r>
    <x v="13"/>
    <x v="11"/>
    <m/>
    <m/>
    <m/>
    <m/>
    <m/>
    <m/>
    <x v="91"/>
    <x v="1"/>
    <m/>
    <m/>
    <x v="1"/>
    <m/>
    <x v="1"/>
    <x v="0"/>
    <m/>
    <x v="5"/>
  </r>
  <r>
    <x v="13"/>
    <x v="12"/>
    <m/>
    <m/>
    <m/>
    <m/>
    <m/>
    <m/>
    <x v="92"/>
    <x v="1"/>
    <m/>
    <m/>
    <x v="1"/>
    <m/>
    <x v="1"/>
    <x v="0"/>
    <m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5:B12" firstHeaderRow="1" firstDataRow="1" firstDataCol="1" rowPageCount="2" colPageCount="1"/>
  <pivotFields count="18">
    <pivotField showAll="0">
      <items count="101">
        <item x="0"/>
        <item x="9"/>
        <item x="10"/>
        <item x="11"/>
        <item x="12"/>
        <item x="1"/>
        <item x="2"/>
        <item x="3"/>
        <item x="4"/>
        <item x="5"/>
        <item x="6"/>
        <item x="7"/>
        <item x="8"/>
        <item x="14"/>
        <item x="23"/>
        <item x="24"/>
        <item x="25"/>
        <item x="26"/>
        <item x="27"/>
        <item x="28"/>
        <item x="29"/>
        <item x="30"/>
        <item x="31"/>
        <item x="32"/>
        <item x="15"/>
        <item x="33"/>
        <item x="34"/>
        <item x="16"/>
        <item x="17"/>
        <item x="18"/>
        <item x="19"/>
        <item x="20"/>
        <item x="21"/>
        <item x="22"/>
        <item x="35"/>
        <item x="36"/>
        <item x="37"/>
        <item x="38"/>
        <item x="39"/>
        <item x="40"/>
        <item x="41"/>
        <item x="42"/>
        <item x="51"/>
        <item x="52"/>
        <item x="53"/>
        <item x="54"/>
        <item x="55"/>
        <item x="56"/>
        <item x="57"/>
        <item x="58"/>
        <item x="59"/>
        <item x="60"/>
        <item x="43"/>
        <item x="61"/>
        <item x="62"/>
        <item x="63"/>
        <item x="64"/>
        <item x="65"/>
        <item x="66"/>
        <item x="67"/>
        <item x="68"/>
        <item x="69"/>
        <item x="70"/>
        <item x="44"/>
        <item x="71"/>
        <item x="72"/>
        <item x="73"/>
        <item x="74"/>
        <item x="75"/>
        <item x="76"/>
        <item x="77"/>
        <item x="78"/>
        <item x="79"/>
        <item x="80"/>
        <item x="45"/>
        <item x="81"/>
        <item x="82"/>
        <item x="83"/>
        <item x="84"/>
        <item x="85"/>
        <item x="46"/>
        <item x="47"/>
        <item x="48"/>
        <item x="49"/>
        <item x="50"/>
        <item x="86"/>
        <item x="95"/>
        <item x="96"/>
        <item x="97"/>
        <item x="87"/>
        <item x="88"/>
        <item x="89"/>
        <item x="90"/>
        <item x="91"/>
        <item x="92"/>
        <item x="93"/>
        <item x="94"/>
        <item x="98"/>
        <item x="99"/>
        <item x="13"/>
        <item t="default"/>
      </items>
    </pivotField>
    <pivotField axis="axisRow" showAll="0">
      <items count="14">
        <item x="2"/>
        <item x="10"/>
        <item x="6"/>
        <item x="8"/>
        <item x="0"/>
        <item x="4"/>
        <item h="1" x="1"/>
        <item h="1" x="3"/>
        <item h="1" x="5"/>
        <item h="1" x="7"/>
        <item h="1" x="9"/>
        <item h="1" x="11"/>
        <item h="1" x="1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>
      <items count="94">
        <item x="86"/>
        <item x="83"/>
        <item x="87"/>
        <item x="85"/>
        <item x="28"/>
        <item x="71"/>
        <item x="54"/>
        <item x="36"/>
        <item x="47"/>
        <item x="82"/>
        <item x="52"/>
        <item x="81"/>
        <item x="70"/>
        <item x="33"/>
        <item x="49"/>
        <item x="18"/>
        <item x="79"/>
        <item x="46"/>
        <item x="68"/>
        <item x="84"/>
        <item x="78"/>
        <item x="63"/>
        <item x="77"/>
        <item x="21"/>
        <item x="89"/>
        <item x="27"/>
        <item x="80"/>
        <item x="58"/>
        <item x="66"/>
        <item x="25"/>
        <item x="42"/>
        <item x="72"/>
        <item x="19"/>
        <item x="90"/>
        <item x="48"/>
        <item x="57"/>
        <item x="55"/>
        <item x="64"/>
        <item x="34"/>
        <item x="30"/>
        <item x="60"/>
        <item x="22"/>
        <item x="59"/>
        <item x="29"/>
        <item x="8"/>
        <item x="12"/>
        <item x="73"/>
        <item x="91"/>
        <item x="62"/>
        <item x="67"/>
        <item x="38"/>
        <item x="17"/>
        <item x="16"/>
        <item x="69"/>
        <item x="24"/>
        <item x="23"/>
        <item x="37"/>
        <item x="56"/>
        <item x="43"/>
        <item x="53"/>
        <item x="51"/>
        <item x="74"/>
        <item x="15"/>
        <item x="35"/>
        <item x="44"/>
        <item x="14"/>
        <item x="65"/>
        <item x="88"/>
        <item x="45"/>
        <item x="50"/>
        <item x="75"/>
        <item x="61"/>
        <item x="31"/>
        <item x="6"/>
        <item x="39"/>
        <item x="10"/>
        <item x="0"/>
        <item x="41"/>
        <item x="9"/>
        <item x="20"/>
        <item x="26"/>
        <item x="2"/>
        <item x="40"/>
        <item x="3"/>
        <item x="7"/>
        <item x="4"/>
        <item x="5"/>
        <item x="32"/>
        <item x="76"/>
        <item x="11"/>
        <item x="13"/>
        <item x="92"/>
        <item x="1"/>
        <item t="default"/>
      </items>
    </pivotField>
    <pivotField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>
      <items count="43">
        <item x="3"/>
        <item x="5"/>
        <item x="0"/>
        <item x="4"/>
        <item x="40"/>
        <item x="37"/>
        <item x="36"/>
        <item x="17"/>
        <item x="38"/>
        <item x="39"/>
        <item x="27"/>
        <item x="19"/>
        <item x="18"/>
        <item x="13"/>
        <item x="24"/>
        <item x="33"/>
        <item x="6"/>
        <item x="15"/>
        <item x="23"/>
        <item x="28"/>
        <item x="41"/>
        <item x="31"/>
        <item x="25"/>
        <item x="7"/>
        <item x="29"/>
        <item x="30"/>
        <item x="10"/>
        <item x="14"/>
        <item x="21"/>
        <item x="20"/>
        <item x="11"/>
        <item x="12"/>
        <item x="9"/>
        <item x="26"/>
        <item x="32"/>
        <item x="16"/>
        <item x="2"/>
        <item x="22"/>
        <item x="34"/>
        <item x="8"/>
        <item x="35"/>
        <item x="1"/>
        <item t="default"/>
      </items>
    </pivotField>
    <pivotField axis="axisPage" multipleItemSelectionAllowed="1" showAll="0">
      <items count="4">
        <item h="1" x="1"/>
        <item x="2"/>
        <item x="0"/>
        <item t="default"/>
      </items>
    </pivotField>
    <pivotField showAll="0"/>
    <pivotField axis="axisPage" multipleItemSelectionAllowed="1" showAll="0">
      <items count="8">
        <item h="1" x="6"/>
        <item h="1" x="0"/>
        <item x="3"/>
        <item x="2"/>
        <item h="1" x="1"/>
        <item x="4"/>
        <item h="1" x="5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2">
    <pageField fld="17" hier="-1"/>
    <pageField fld="15" hier="-1"/>
  </pageFields>
  <dataFields count="1">
    <dataField name=" Montante Estimado em US$ X mil" fld="8" baseField="1" baseItem="0" numFmtId="164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B8" sqref="B8"/>
    </sheetView>
  </sheetViews>
  <sheetFormatPr defaultRowHeight="1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>
      <c r="A1" s="24"/>
      <c r="B1" s="24"/>
      <c r="C1" s="24"/>
    </row>
    <row r="2" spans="1:3" s="1" customFormat="1" ht="15" customHeight="1">
      <c r="A2" s="24"/>
      <c r="B2" s="24"/>
      <c r="C2" s="24"/>
    </row>
    <row r="3" spans="1:3" s="1" customFormat="1" ht="15" customHeight="1">
      <c r="A3" s="24"/>
      <c r="B3" s="24"/>
      <c r="C3" s="24"/>
    </row>
    <row r="4" spans="1:3" s="1" customFormat="1" ht="67.5" customHeight="1">
      <c r="A4" s="189" t="s">
        <v>53</v>
      </c>
      <c r="B4" s="189"/>
      <c r="C4" s="189"/>
    </row>
    <row r="5" spans="1:3" s="1" customFormat="1">
      <c r="A5" s="24"/>
      <c r="B5" s="24"/>
      <c r="C5" s="24"/>
    </row>
    <row r="6" spans="1:3" s="1" customFormat="1" ht="15.75" thickBot="1">
      <c r="A6" s="24"/>
      <c r="B6" s="24"/>
      <c r="C6" s="24"/>
    </row>
    <row r="7" spans="1:3" ht="16.5" thickBot="1">
      <c r="A7" s="27"/>
      <c r="B7" s="38" t="s">
        <v>49</v>
      </c>
      <c r="C7" s="27"/>
    </row>
    <row r="8" spans="1:3" ht="63">
      <c r="A8" s="34" t="s">
        <v>48</v>
      </c>
      <c r="B8" s="35" t="s">
        <v>105</v>
      </c>
      <c r="C8" s="27"/>
    </row>
    <row r="9" spans="1:3" ht="47.25">
      <c r="A9" s="36" t="s">
        <v>50</v>
      </c>
      <c r="B9" s="37" t="s">
        <v>106</v>
      </c>
      <c r="C9" s="27"/>
    </row>
    <row r="10" spans="1:3" s="1" customFormat="1">
      <c r="A10" s="26"/>
      <c r="B10" s="28"/>
      <c r="C10" s="27"/>
    </row>
    <row r="11" spans="1:3" s="1" customFormat="1" ht="15.75" thickBot="1">
      <c r="A11" s="25"/>
      <c r="B11" s="29"/>
      <c r="C11" s="27"/>
    </row>
    <row r="12" spans="1:3" s="2" customFormat="1" ht="16.5" thickBot="1">
      <c r="A12" s="33"/>
      <c r="B12" s="38" t="s">
        <v>52</v>
      </c>
      <c r="C12" s="30"/>
    </row>
    <row r="13" spans="1:3" ht="31.5">
      <c r="A13" s="39" t="s">
        <v>107</v>
      </c>
      <c r="B13" s="40" t="s">
        <v>51</v>
      </c>
      <c r="C13" s="27"/>
    </row>
    <row r="14" spans="1:3" ht="16.5" thickBot="1">
      <c r="A14" s="41" t="s">
        <v>17</v>
      </c>
      <c r="B14" s="42" t="s">
        <v>108</v>
      </c>
      <c r="C14" s="27"/>
    </row>
    <row r="15" spans="1:3" ht="16.5" thickBot="1">
      <c r="A15" s="33"/>
      <c r="B15" s="33"/>
      <c r="C15" s="27"/>
    </row>
    <row r="16" spans="1:3" ht="16.5" thickBot="1">
      <c r="A16" s="33"/>
      <c r="B16" s="38" t="s">
        <v>54</v>
      </c>
      <c r="C16" s="27"/>
    </row>
    <row r="17" spans="1:3" ht="15.75">
      <c r="A17" s="193" t="s">
        <v>109</v>
      </c>
      <c r="B17" s="43" t="s">
        <v>3</v>
      </c>
      <c r="C17" s="27"/>
    </row>
    <row r="18" spans="1:3" ht="15.75" customHeight="1">
      <c r="A18" s="194"/>
      <c r="B18" s="44" t="s">
        <v>1</v>
      </c>
      <c r="C18" s="27"/>
    </row>
    <row r="19" spans="1:3" ht="16.5" thickBot="1">
      <c r="A19" s="195"/>
      <c r="B19" s="45" t="s">
        <v>2</v>
      </c>
      <c r="C19" s="27"/>
    </row>
    <row r="20" spans="1:3" ht="16.5" thickBot="1">
      <c r="A20" s="33"/>
      <c r="B20" s="33"/>
      <c r="C20" s="27"/>
    </row>
    <row r="21" spans="1:3" ht="16.5" thickBot="1">
      <c r="A21" s="46"/>
      <c r="B21" s="38" t="s">
        <v>54</v>
      </c>
      <c r="C21" s="27"/>
    </row>
    <row r="22" spans="1:3" ht="15.75">
      <c r="A22" s="196" t="s">
        <v>9</v>
      </c>
      <c r="B22" s="43" t="s">
        <v>0</v>
      </c>
      <c r="C22" s="27"/>
    </row>
    <row r="23" spans="1:3" ht="15.75">
      <c r="A23" s="197"/>
      <c r="B23" s="44" t="s">
        <v>47</v>
      </c>
      <c r="C23" s="27"/>
    </row>
    <row r="24" spans="1:3" ht="15.75">
      <c r="A24" s="197"/>
      <c r="B24" s="44" t="s">
        <v>27</v>
      </c>
      <c r="C24" s="27"/>
    </row>
    <row r="25" spans="1:3" ht="15.75">
      <c r="A25" s="197"/>
      <c r="B25" s="44" t="s">
        <v>5</v>
      </c>
      <c r="C25" s="27"/>
    </row>
    <row r="26" spans="1:3" s="1" customFormat="1" ht="15.75">
      <c r="A26" s="197"/>
      <c r="B26" s="44" t="s">
        <v>56</v>
      </c>
      <c r="C26" s="27"/>
    </row>
    <row r="27" spans="1:3" s="1" customFormat="1" ht="15.75">
      <c r="A27" s="197"/>
      <c r="B27" s="44" t="s">
        <v>42</v>
      </c>
      <c r="C27" s="27"/>
    </row>
    <row r="28" spans="1:3" ht="15" customHeight="1">
      <c r="A28" s="197"/>
      <c r="B28" s="44" t="s">
        <v>11</v>
      </c>
      <c r="C28" s="27"/>
    </row>
    <row r="29" spans="1:3" ht="16.5" thickBot="1">
      <c r="A29" s="198"/>
      <c r="B29" s="47" t="s">
        <v>55</v>
      </c>
      <c r="C29" s="27"/>
    </row>
    <row r="30" spans="1:3" ht="15.75" thickBot="1">
      <c r="A30" s="27"/>
      <c r="B30" s="27"/>
      <c r="C30" s="27"/>
    </row>
    <row r="31" spans="1:3" ht="16.5" thickBot="1">
      <c r="A31" s="33"/>
      <c r="B31" s="38" t="s">
        <v>16</v>
      </c>
      <c r="C31" s="38" t="s">
        <v>15</v>
      </c>
    </row>
    <row r="32" spans="1:3" ht="15.75">
      <c r="A32" s="199" t="s">
        <v>46</v>
      </c>
      <c r="B32" s="202" t="s">
        <v>57</v>
      </c>
      <c r="C32" s="48" t="s">
        <v>18</v>
      </c>
    </row>
    <row r="33" spans="1:3" ht="15.75">
      <c r="A33" s="200"/>
      <c r="B33" s="202"/>
      <c r="C33" s="32" t="s">
        <v>19</v>
      </c>
    </row>
    <row r="34" spans="1:3" ht="15.75">
      <c r="A34" s="200"/>
      <c r="B34" s="202"/>
      <c r="C34" s="32" t="s">
        <v>8</v>
      </c>
    </row>
    <row r="35" spans="1:3" ht="15.75">
      <c r="A35" s="200"/>
      <c r="B35" s="202"/>
      <c r="C35" s="32" t="s">
        <v>20</v>
      </c>
    </row>
    <row r="36" spans="1:3" ht="15.75">
      <c r="A36" s="200"/>
      <c r="B36" s="202"/>
      <c r="C36" s="32" t="s">
        <v>23</v>
      </c>
    </row>
    <row r="37" spans="1:3" ht="15.75">
      <c r="A37" s="200"/>
      <c r="B37" s="202"/>
      <c r="C37" s="32" t="s">
        <v>21</v>
      </c>
    </row>
    <row r="38" spans="1:3" ht="15.75">
      <c r="A38" s="200"/>
      <c r="B38" s="203"/>
      <c r="C38" s="32" t="s">
        <v>22</v>
      </c>
    </row>
    <row r="39" spans="1:3" ht="15.75">
      <c r="A39" s="200"/>
      <c r="B39" s="190" t="s">
        <v>45</v>
      </c>
      <c r="C39" s="32" t="s">
        <v>24</v>
      </c>
    </row>
    <row r="40" spans="1:3" ht="15.75">
      <c r="A40" s="200"/>
      <c r="B40" s="191"/>
      <c r="C40" s="32" t="s">
        <v>25</v>
      </c>
    </row>
    <row r="41" spans="1:3" ht="15.75">
      <c r="A41" s="200"/>
      <c r="B41" s="191"/>
      <c r="C41" s="32" t="s">
        <v>26</v>
      </c>
    </row>
    <row r="42" spans="1:3" ht="15.75">
      <c r="A42" s="200"/>
      <c r="B42" s="191"/>
      <c r="C42" s="32" t="s">
        <v>20</v>
      </c>
    </row>
    <row r="43" spans="1:3" ht="15.75">
      <c r="A43" s="200"/>
      <c r="B43" s="191"/>
      <c r="C43" s="32" t="s">
        <v>23</v>
      </c>
    </row>
    <row r="44" spans="1:3" ht="15.75">
      <c r="A44" s="200"/>
      <c r="B44" s="191"/>
      <c r="C44" s="32" t="s">
        <v>110</v>
      </c>
    </row>
    <row r="45" spans="1:3" ht="15.75">
      <c r="A45" s="200"/>
      <c r="B45" s="191"/>
      <c r="C45" s="32" t="s">
        <v>68</v>
      </c>
    </row>
    <row r="46" spans="1:3" ht="15.75">
      <c r="A46" s="200"/>
      <c r="B46" s="191"/>
      <c r="C46" s="32" t="s">
        <v>44</v>
      </c>
    </row>
    <row r="47" spans="1:3" ht="15.75">
      <c r="A47" s="200"/>
      <c r="B47" s="191"/>
      <c r="C47" s="32" t="s">
        <v>4</v>
      </c>
    </row>
    <row r="48" spans="1:3" ht="15.75">
      <c r="A48" s="200"/>
      <c r="B48" s="192"/>
      <c r="C48" s="32" t="s">
        <v>7</v>
      </c>
    </row>
    <row r="49" spans="1:3" ht="15.75">
      <c r="A49" s="200"/>
      <c r="B49" s="190" t="s">
        <v>10</v>
      </c>
      <c r="C49" s="32" t="s">
        <v>58</v>
      </c>
    </row>
    <row r="50" spans="1:3" ht="15.75">
      <c r="A50" s="200"/>
      <c r="B50" s="191"/>
      <c r="C50" s="32" t="s">
        <v>20</v>
      </c>
    </row>
    <row r="51" spans="1:3" ht="15.75">
      <c r="A51" s="201"/>
      <c r="B51" s="192"/>
      <c r="C51" s="32" t="s">
        <v>23</v>
      </c>
    </row>
    <row r="52" spans="1:3" s="1" customFormat="1">
      <c r="A52" s="24"/>
      <c r="B52" s="24"/>
      <c r="C52" s="31"/>
    </row>
    <row r="53" spans="1:3" s="1" customFormat="1" ht="16.5" thickBot="1">
      <c r="A53" s="33"/>
      <c r="B53" s="33"/>
      <c r="C53" s="31"/>
    </row>
    <row r="54" spans="1:3" ht="16.5" thickBot="1">
      <c r="A54" s="33"/>
      <c r="B54" s="38" t="s">
        <v>29</v>
      </c>
      <c r="C54" s="24"/>
    </row>
    <row r="55" spans="1:3" ht="15.6" customHeight="1">
      <c r="A55" s="188" t="s">
        <v>112</v>
      </c>
      <c r="B55" s="48" t="s">
        <v>28</v>
      </c>
      <c r="C55" s="24"/>
    </row>
    <row r="56" spans="1:3" ht="15.75">
      <c r="A56" s="188"/>
      <c r="B56" s="32" t="s">
        <v>59</v>
      </c>
      <c r="C56" s="24"/>
    </row>
    <row r="57" spans="1:3" ht="15.75">
      <c r="A57" s="188"/>
      <c r="B57" s="32" t="s">
        <v>60</v>
      </c>
      <c r="C57" s="24"/>
    </row>
    <row r="58" spans="1:3" ht="15.75">
      <c r="A58" s="188"/>
      <c r="B58" s="32" t="s">
        <v>111</v>
      </c>
      <c r="C58" s="24"/>
    </row>
    <row r="59" spans="1:3" ht="15.75">
      <c r="A59" s="188"/>
      <c r="B59" s="32" t="s">
        <v>61</v>
      </c>
      <c r="C59" s="24"/>
    </row>
    <row r="60" spans="1:3" ht="15.75">
      <c r="A60" s="188"/>
      <c r="B60" s="32" t="s">
        <v>62</v>
      </c>
      <c r="C60" s="24"/>
    </row>
    <row r="61" spans="1:3" ht="15.75">
      <c r="A61" s="188"/>
      <c r="B61" s="32" t="s">
        <v>71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>
      <c r="A3" s="1"/>
    </row>
    <row r="5" spans="1:13">
      <c r="B5" s="3"/>
    </row>
    <row r="6" spans="1:13">
      <c r="A6" s="7"/>
      <c r="B6" s="8" t="s">
        <v>13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>
      <c r="A9" s="13" t="s">
        <v>72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15" t="s">
        <v>14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>
      <c r="A12" s="17" t="s">
        <v>73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>
      <c r="A13" s="13" t="s">
        <v>74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>
      <c r="A14" s="13" t="s">
        <v>75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>
      <c r="B15" s="18"/>
    </row>
    <row r="16" spans="1:13">
      <c r="B16" s="18"/>
    </row>
    <row r="17" spans="1:19" ht="15.75" customHeight="1">
      <c r="A17" s="206" t="s">
        <v>76</v>
      </c>
      <c r="B17" s="206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>
      <c r="A19" s="18" t="s">
        <v>77</v>
      </c>
      <c r="B19" s="20"/>
      <c r="H19" s="4"/>
      <c r="I19" s="4"/>
      <c r="J19" s="4"/>
    </row>
    <row r="20" spans="1:19" ht="14.45" customHeight="1">
      <c r="A20" s="20"/>
      <c r="B20" s="20"/>
      <c r="H20" s="4"/>
      <c r="I20" s="4"/>
      <c r="J20" s="4"/>
    </row>
    <row r="21" spans="1:19" s="23" customFormat="1" ht="5.0999999999999996" customHeight="1" thickBot="1">
      <c r="A21" s="22"/>
      <c r="B21" s="22"/>
    </row>
    <row r="22" spans="1:19">
      <c r="A22" s="207" t="s">
        <v>78</v>
      </c>
      <c r="B22" s="207" t="s">
        <v>79</v>
      </c>
      <c r="H22" s="4"/>
      <c r="I22" s="4"/>
      <c r="J22" s="4"/>
    </row>
    <row r="23" spans="1:19" ht="15.6" customHeight="1" thickBot="1">
      <c r="A23" s="208"/>
      <c r="B23" s="208"/>
      <c r="H23" s="4"/>
      <c r="I23" s="4"/>
      <c r="J23" s="4"/>
    </row>
    <row r="24" spans="1:19">
      <c r="A24" s="209" t="s">
        <v>80</v>
      </c>
      <c r="B24" s="204"/>
      <c r="H24" s="4"/>
      <c r="I24" s="4"/>
      <c r="J24" s="4"/>
    </row>
    <row r="25" spans="1:19" ht="16.5" thickBot="1">
      <c r="A25" s="210"/>
      <c r="B25" s="205"/>
      <c r="H25" s="4"/>
      <c r="I25" s="4"/>
      <c r="J25" s="4"/>
    </row>
    <row r="26" spans="1:19" ht="46.5" customHeight="1" thickBot="1">
      <c r="A26" s="204" t="s">
        <v>81</v>
      </c>
      <c r="B26" s="204" t="s">
        <v>82</v>
      </c>
      <c r="H26" s="4"/>
      <c r="I26" s="4"/>
      <c r="J26" s="4"/>
    </row>
    <row r="27" spans="1:19" ht="16.5" hidden="1" thickBot="1">
      <c r="A27" s="205"/>
      <c r="B27" s="205"/>
      <c r="H27" s="4"/>
      <c r="I27" s="4"/>
      <c r="J27" s="4"/>
    </row>
    <row r="28" spans="1:19">
      <c r="A28" s="209" t="s">
        <v>83</v>
      </c>
      <c r="B28" s="204"/>
      <c r="H28" s="4"/>
      <c r="I28" s="4"/>
      <c r="J28" s="4"/>
    </row>
    <row r="29" spans="1:19" ht="16.5" thickBot="1">
      <c r="A29" s="210"/>
      <c r="B29" s="205"/>
      <c r="H29" s="4"/>
      <c r="I29" s="4"/>
      <c r="J29" s="4"/>
    </row>
    <row r="30" spans="1:19" ht="42.6" customHeight="1" thickBot="1">
      <c r="A30" s="204" t="s">
        <v>84</v>
      </c>
      <c r="B30" s="204" t="s">
        <v>85</v>
      </c>
      <c r="H30" s="4"/>
      <c r="I30" s="4"/>
      <c r="J30" s="4"/>
    </row>
    <row r="31" spans="1:19" ht="16.5" hidden="1" thickBot="1">
      <c r="A31" s="205"/>
      <c r="B31" s="205"/>
      <c r="H31" s="4"/>
      <c r="I31" s="4"/>
      <c r="J31" s="4"/>
    </row>
    <row r="32" spans="1:19" ht="36.950000000000003" customHeight="1" thickBot="1">
      <c r="A32" s="209" t="s">
        <v>86</v>
      </c>
      <c r="B32" s="204"/>
      <c r="H32" s="4"/>
      <c r="I32" s="4"/>
      <c r="J32" s="4"/>
    </row>
    <row r="33" spans="1:10" ht="51.6" hidden="1" customHeight="1">
      <c r="A33" s="210"/>
      <c r="B33" s="205"/>
      <c r="H33" s="4"/>
      <c r="I33" s="4"/>
      <c r="J33" s="4"/>
    </row>
    <row r="34" spans="1:10" ht="62.1" customHeight="1" thickBot="1">
      <c r="A34" s="204" t="s">
        <v>87</v>
      </c>
      <c r="B34" s="204" t="s">
        <v>88</v>
      </c>
      <c r="H34" s="4"/>
      <c r="I34" s="4"/>
      <c r="J34" s="4"/>
    </row>
    <row r="35" spans="1:10" ht="16.5" hidden="1" thickBot="1">
      <c r="A35" s="205"/>
      <c r="B35" s="205"/>
      <c r="H35" s="4"/>
      <c r="I35" s="4"/>
      <c r="J35" s="4"/>
    </row>
    <row r="36" spans="1:10" ht="33.950000000000003" customHeight="1" thickBot="1">
      <c r="A36" s="209" t="s">
        <v>89</v>
      </c>
      <c r="B36" s="204"/>
      <c r="H36" s="4"/>
      <c r="I36" s="4"/>
      <c r="J36" s="4"/>
    </row>
    <row r="37" spans="1:10" ht="16.5" hidden="1" thickBot="1">
      <c r="A37" s="210"/>
      <c r="B37" s="205"/>
      <c r="H37" s="4"/>
      <c r="I37" s="4"/>
      <c r="J37" s="4"/>
    </row>
    <row r="38" spans="1:10" ht="68.45" customHeight="1" thickBot="1">
      <c r="A38" s="204" t="s">
        <v>90</v>
      </c>
      <c r="B38" s="204" t="s">
        <v>91</v>
      </c>
      <c r="H38" s="4"/>
      <c r="I38" s="4"/>
      <c r="J38" s="4"/>
    </row>
    <row r="39" spans="1:10" ht="16.5" hidden="1" thickBot="1">
      <c r="A39" s="205"/>
      <c r="B39" s="205"/>
      <c r="H39" s="4"/>
      <c r="I39" s="4"/>
      <c r="J39" s="4"/>
    </row>
    <row r="40" spans="1:10" ht="55.5" customHeight="1" thickBot="1">
      <c r="A40" s="204" t="s">
        <v>92</v>
      </c>
      <c r="B40" s="204" t="s">
        <v>93</v>
      </c>
      <c r="H40" s="4"/>
      <c r="I40" s="4"/>
      <c r="J40" s="4"/>
    </row>
    <row r="41" spans="1:10" ht="6" hidden="1" customHeight="1">
      <c r="A41" s="205"/>
      <c r="B41" s="205"/>
      <c r="H41" s="4"/>
      <c r="I41" s="4"/>
      <c r="J41" s="4"/>
    </row>
    <row r="42" spans="1:10" ht="93.95" customHeight="1" thickBot="1">
      <c r="A42" s="204" t="s">
        <v>94</v>
      </c>
      <c r="B42" s="204" t="s">
        <v>95</v>
      </c>
      <c r="H42" s="4"/>
      <c r="I42" s="4"/>
      <c r="J42" s="4"/>
    </row>
    <row r="43" spans="1:10" ht="47.45" hidden="1" customHeight="1">
      <c r="A43" s="205"/>
      <c r="B43" s="205"/>
      <c r="H43" s="4"/>
      <c r="I43" s="4"/>
      <c r="J43" s="4"/>
    </row>
    <row r="44" spans="1:10" ht="26.1" customHeight="1" thickBot="1">
      <c r="A44" s="209" t="s">
        <v>96</v>
      </c>
      <c r="B44" s="204"/>
      <c r="H44" s="4"/>
      <c r="I44" s="4"/>
      <c r="J44" s="4"/>
    </row>
    <row r="45" spans="1:10" ht="16.5" hidden="1" thickBot="1">
      <c r="A45" s="210"/>
      <c r="B45" s="205"/>
      <c r="H45" s="4"/>
      <c r="I45" s="4"/>
      <c r="J45" s="4"/>
    </row>
    <row r="46" spans="1:10" ht="45.95" customHeight="1" thickBot="1">
      <c r="A46" s="204" t="s">
        <v>97</v>
      </c>
      <c r="B46" s="204" t="s">
        <v>98</v>
      </c>
      <c r="H46" s="4"/>
      <c r="I46" s="4"/>
      <c r="J46" s="4"/>
    </row>
    <row r="47" spans="1:10" ht="16.5" hidden="1" thickBot="1">
      <c r="A47" s="205"/>
      <c r="B47" s="205"/>
      <c r="H47" s="4"/>
      <c r="I47" s="4"/>
      <c r="J47" s="4"/>
    </row>
    <row r="48" spans="1:10">
      <c r="A48" s="209" t="s">
        <v>99</v>
      </c>
      <c r="B48" s="204"/>
      <c r="H48" s="4"/>
      <c r="I48" s="4"/>
      <c r="J48" s="4"/>
    </row>
    <row r="49" spans="1:10" ht="30" customHeight="1" thickBot="1">
      <c r="A49" s="210"/>
      <c r="B49" s="205"/>
      <c r="H49" s="4"/>
      <c r="I49" s="4"/>
      <c r="J49" s="4"/>
    </row>
    <row r="50" spans="1:10" ht="52.5" customHeight="1" thickBot="1">
      <c r="A50" s="204" t="s">
        <v>100</v>
      </c>
      <c r="B50" s="204" t="s">
        <v>101</v>
      </c>
      <c r="H50" s="4"/>
      <c r="I50" s="4"/>
      <c r="J50" s="4"/>
    </row>
    <row r="51" spans="1:10" ht="16.5" hidden="1" thickBot="1">
      <c r="A51" s="205"/>
      <c r="B51" s="205"/>
      <c r="H51" s="4"/>
      <c r="I51" s="4"/>
      <c r="J51" s="4"/>
    </row>
    <row r="52" spans="1:10" ht="29.45" customHeight="1">
      <c r="A52" s="209" t="s">
        <v>102</v>
      </c>
      <c r="B52" s="204"/>
      <c r="H52" s="4"/>
      <c r="I52" s="4"/>
      <c r="J52" s="4"/>
    </row>
    <row r="53" spans="1:10" ht="15.75" customHeight="1" thickBot="1">
      <c r="A53" s="210"/>
      <c r="B53" s="205"/>
      <c r="H53" s="4"/>
      <c r="I53" s="4"/>
      <c r="J53" s="4"/>
    </row>
    <row r="54" spans="1:10" ht="65.45" customHeight="1">
      <c r="A54" s="204" t="s">
        <v>103</v>
      </c>
      <c r="B54" s="204" t="s">
        <v>104</v>
      </c>
      <c r="H54" s="4"/>
      <c r="I54" s="4"/>
      <c r="J54" s="4"/>
    </row>
    <row r="55" spans="1:10" ht="44.45" hidden="1" customHeight="1">
      <c r="A55" s="205"/>
      <c r="B55" s="205"/>
      <c r="H55" s="4"/>
      <c r="I55" s="4"/>
      <c r="J55" s="4"/>
    </row>
    <row r="56" spans="1:10">
      <c r="H56" s="4"/>
      <c r="I56" s="4"/>
      <c r="J56" s="4"/>
    </row>
    <row r="57" spans="1:10">
      <c r="H57" s="4"/>
      <c r="I57" s="4"/>
      <c r="J57" s="4"/>
    </row>
    <row r="58" spans="1:10">
      <c r="H58" s="4"/>
      <c r="I58" s="4"/>
      <c r="J58" s="4"/>
    </row>
    <row r="59" spans="1:10">
      <c r="H59" s="4"/>
      <c r="I59" s="4"/>
      <c r="J59" s="4"/>
    </row>
    <row r="60" spans="1:10">
      <c r="H60" s="4"/>
      <c r="I60" s="4"/>
      <c r="J60" s="4"/>
    </row>
    <row r="61" spans="1:10">
      <c r="H61" s="4"/>
      <c r="I61" s="4"/>
      <c r="J61" s="4"/>
    </row>
    <row r="62" spans="1:10">
      <c r="H62" s="4"/>
      <c r="I62" s="4"/>
      <c r="J62" s="4"/>
    </row>
    <row r="63" spans="1:10">
      <c r="H63" s="4"/>
      <c r="I63" s="4"/>
      <c r="J63" s="4"/>
    </row>
    <row r="64" spans="1:10">
      <c r="H64" s="4"/>
      <c r="I64" s="4"/>
      <c r="J64" s="4"/>
    </row>
    <row r="65" spans="8:10">
      <c r="H65" s="4"/>
      <c r="I65" s="4"/>
      <c r="J65" s="4"/>
    </row>
    <row r="66" spans="8:10">
      <c r="H66" s="4"/>
      <c r="I66" s="4"/>
      <c r="J66" s="4"/>
    </row>
    <row r="67" spans="8:10">
      <c r="H67" s="4"/>
      <c r="I67" s="4"/>
      <c r="J67" s="4"/>
    </row>
    <row r="68" spans="8:10">
      <c r="H68" s="4"/>
      <c r="I68" s="4"/>
      <c r="J68" s="4"/>
    </row>
    <row r="69" spans="8:10">
      <c r="H69" s="4"/>
      <c r="I69" s="4"/>
      <c r="J69" s="4"/>
    </row>
    <row r="70" spans="8:10">
      <c r="H70" s="4"/>
      <c r="I70" s="4"/>
      <c r="J70" s="4"/>
    </row>
    <row r="71" spans="8:10">
      <c r="H71" s="4"/>
      <c r="I71" s="4"/>
      <c r="J71" s="4"/>
    </row>
    <row r="72" spans="8:10">
      <c r="H72" s="4"/>
      <c r="I72" s="4"/>
      <c r="J72" s="4"/>
    </row>
    <row r="73" spans="8:10">
      <c r="H73" s="4"/>
      <c r="I73" s="4"/>
      <c r="J73" s="4"/>
    </row>
    <row r="74" spans="8:10" ht="15.75" customHeight="1">
      <c r="H74" s="4"/>
      <c r="I74" s="4"/>
      <c r="J74" s="4"/>
    </row>
    <row r="75" spans="8:10" ht="15" customHeight="1">
      <c r="H75" s="4"/>
      <c r="I75" s="4"/>
      <c r="J75" s="4"/>
    </row>
    <row r="76" spans="8:10">
      <c r="H76" s="4"/>
      <c r="I76" s="4"/>
      <c r="J76" s="4"/>
    </row>
    <row r="77" spans="8:10">
      <c r="H77" s="4"/>
      <c r="I77" s="4"/>
      <c r="J77" s="4"/>
    </row>
    <row r="78" spans="8:10">
      <c r="H78" s="4"/>
      <c r="I78" s="4"/>
      <c r="J78" s="4"/>
    </row>
    <row r="79" spans="8:10">
      <c r="H79" s="4"/>
      <c r="I79" s="4"/>
      <c r="J79" s="4"/>
    </row>
    <row r="80" spans="8:10">
      <c r="H80" s="4"/>
      <c r="I80" s="4"/>
      <c r="J80" s="4"/>
    </row>
    <row r="81" spans="8:10">
      <c r="H81" s="4"/>
      <c r="I81" s="4"/>
      <c r="J81" s="4"/>
    </row>
    <row r="82" spans="8:10">
      <c r="H82" s="4"/>
      <c r="I82" s="4"/>
      <c r="J82" s="4"/>
    </row>
    <row r="83" spans="8:10">
      <c r="H83" s="4"/>
      <c r="I83" s="4"/>
      <c r="J83" s="4"/>
    </row>
    <row r="84" spans="8:10" ht="15.75" customHeight="1">
      <c r="H84" s="4"/>
      <c r="I84" s="4"/>
      <c r="J84" s="4"/>
    </row>
    <row r="85" spans="8:10" ht="15" customHeight="1">
      <c r="H85" s="4"/>
      <c r="I85" s="4"/>
      <c r="J85" s="4"/>
    </row>
    <row r="86" spans="8:10" ht="65.099999999999994" customHeight="1">
      <c r="H86" s="4"/>
      <c r="I86" s="4"/>
      <c r="J86" s="4"/>
    </row>
    <row r="87" spans="8:10">
      <c r="H87" s="4"/>
      <c r="I87" s="4"/>
      <c r="J87" s="4"/>
    </row>
    <row r="88" spans="8:10">
      <c r="H88" s="4"/>
      <c r="I88" s="4"/>
      <c r="J88" s="4"/>
    </row>
    <row r="89" spans="8:10">
      <c r="H89" s="4"/>
      <c r="I89" s="4"/>
      <c r="J89" s="4"/>
    </row>
    <row r="90" spans="8:10">
      <c r="H90" s="4"/>
      <c r="I90" s="4"/>
      <c r="J90" s="4"/>
    </row>
    <row r="91" spans="8:10">
      <c r="H91" s="4"/>
      <c r="I91" s="4"/>
      <c r="J91" s="4"/>
    </row>
    <row r="92" spans="8:10">
      <c r="H92" s="4"/>
      <c r="I92" s="4"/>
      <c r="J92" s="4"/>
    </row>
    <row r="93" spans="8:10">
      <c r="H93" s="4"/>
      <c r="I93" s="4"/>
      <c r="J93" s="4"/>
    </row>
    <row r="94" spans="8:10" ht="15.75" customHeight="1">
      <c r="H94" s="4"/>
      <c r="I94" s="4"/>
      <c r="J94" s="4"/>
    </row>
    <row r="95" spans="8:10" ht="15" customHeight="1">
      <c r="H95" s="4"/>
      <c r="I95" s="4"/>
      <c r="J95" s="4"/>
    </row>
    <row r="96" spans="8:10">
      <c r="H96" s="4"/>
      <c r="I96" s="4"/>
      <c r="J96" s="4"/>
    </row>
    <row r="97" spans="8:10">
      <c r="H97" s="4"/>
      <c r="I97" s="4"/>
      <c r="J97" s="4"/>
    </row>
    <row r="98" spans="8:10">
      <c r="H98" s="4"/>
      <c r="I98" s="4"/>
      <c r="J98" s="4"/>
    </row>
    <row r="99" spans="8:10">
      <c r="H99" s="4"/>
      <c r="I99" s="4"/>
      <c r="J99" s="4"/>
    </row>
    <row r="100" spans="8:10">
      <c r="H100" s="4"/>
      <c r="I100" s="4"/>
      <c r="J100" s="4"/>
    </row>
    <row r="101" spans="8:10">
      <c r="H101" s="4"/>
      <c r="I101" s="4"/>
      <c r="J101" s="4"/>
    </row>
    <row r="102" spans="8:10" ht="15.75" customHeight="1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zoomScale="70" zoomScaleNormal="80" zoomScaleSheetLayoutView="70" zoomScalePageLayoutView="50" workbookViewId="0">
      <selection activeCell="C15" sqref="C15"/>
    </sheetView>
  </sheetViews>
  <sheetFormatPr defaultColWidth="8.7109375" defaultRowHeight="15.75"/>
  <cols>
    <col min="1" max="1" width="5.7109375" style="4" bestFit="1" customWidth="1"/>
    <col min="2" max="2" width="102" style="4" bestFit="1" customWidth="1"/>
    <col min="3" max="3" width="88.7109375" style="4" customWidth="1"/>
    <col min="4" max="4" width="103.7109375" style="65" customWidth="1"/>
    <col min="5" max="5" width="41.42578125" style="4" customWidth="1"/>
    <col min="6" max="6" width="36.7109375" style="4" customWidth="1"/>
    <col min="7" max="8" width="12.85546875" style="4" customWidth="1"/>
    <col min="9" max="9" width="15.7109375" style="5" customWidth="1"/>
    <col min="10" max="10" width="15.7109375" style="6" customWidth="1"/>
    <col min="11" max="11" width="18" style="6" customWidth="1"/>
    <col min="12" max="12" width="12.7109375" style="4" customWidth="1"/>
    <col min="13" max="13" width="19.5703125" style="4" customWidth="1"/>
    <col min="14" max="14" width="15.5703125" style="4" customWidth="1"/>
    <col min="15" max="15" width="15" style="4" customWidth="1"/>
    <col min="16" max="18" width="18.85546875" style="4" customWidth="1"/>
    <col min="19" max="16384" width="8.7109375" style="4"/>
  </cols>
  <sheetData>
    <row r="1" spans="1:22">
      <c r="B1" s="64" t="s">
        <v>13</v>
      </c>
      <c r="C1" s="65"/>
      <c r="H1" s="5"/>
      <c r="I1" s="6"/>
      <c r="K1" s="4"/>
      <c r="M1" s="65"/>
      <c r="N1" s="11"/>
    </row>
    <row r="2" spans="1:22" ht="15.6" customHeight="1">
      <c r="B2" s="51" t="s">
        <v>323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4"/>
    </row>
    <row r="3" spans="1:22">
      <c r="B3" s="13" t="s">
        <v>116</v>
      </c>
      <c r="C3" s="13"/>
      <c r="D3" s="52"/>
      <c r="E3" s="52"/>
      <c r="F3" s="52"/>
      <c r="G3" s="52"/>
      <c r="H3" s="52"/>
      <c r="I3" s="52"/>
      <c r="J3" s="52"/>
      <c r="K3" s="52"/>
      <c r="L3" s="52"/>
      <c r="M3" s="13"/>
      <c r="N3" s="7"/>
    </row>
    <row r="4" spans="1:22">
      <c r="B4" s="66" t="s">
        <v>324</v>
      </c>
      <c r="C4" s="65"/>
      <c r="H4" s="5"/>
      <c r="I4" s="6"/>
      <c r="K4" s="4"/>
      <c r="M4" s="65"/>
      <c r="N4" s="7"/>
    </row>
    <row r="5" spans="1:22">
      <c r="B5" s="81" t="s">
        <v>474</v>
      </c>
      <c r="C5" s="81"/>
      <c r="H5" s="5"/>
      <c r="I5" s="6"/>
      <c r="K5" s="4"/>
      <c r="M5" s="65"/>
      <c r="N5" s="7"/>
    </row>
    <row r="6" spans="1:22">
      <c r="B6" s="81" t="s">
        <v>325</v>
      </c>
      <c r="C6" s="81"/>
      <c r="H6" s="5"/>
      <c r="I6" s="6"/>
      <c r="K6" s="4"/>
      <c r="M6" s="65"/>
      <c r="N6" s="7"/>
    </row>
    <row r="7" spans="1:22">
      <c r="B7" s="81" t="s">
        <v>327</v>
      </c>
      <c r="C7" s="81"/>
      <c r="H7" s="5"/>
      <c r="I7" s="6"/>
      <c r="K7" s="4"/>
      <c r="M7" s="65"/>
    </row>
    <row r="8" spans="1:22" ht="15.75" customHeight="1" thickBot="1">
      <c r="B8" s="86" t="s">
        <v>337</v>
      </c>
      <c r="C8" s="8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8"/>
      <c r="T8" s="68"/>
    </row>
    <row r="9" spans="1:22" ht="16.5" thickBot="1">
      <c r="B9" s="82" t="s">
        <v>78</v>
      </c>
      <c r="C9" s="83" t="s">
        <v>79</v>
      </c>
      <c r="E9" s="65"/>
      <c r="F9" s="65"/>
      <c r="G9" s="65"/>
      <c r="H9" s="65"/>
      <c r="I9" s="65"/>
      <c r="J9" s="65"/>
      <c r="K9" s="65"/>
      <c r="L9" s="65"/>
      <c r="M9" s="65"/>
    </row>
    <row r="10" spans="1:22">
      <c r="A10" s="150" t="s">
        <v>507</v>
      </c>
      <c r="B10" s="84" t="s">
        <v>80</v>
      </c>
      <c r="C10" s="85"/>
      <c r="I10" s="4"/>
      <c r="J10" s="4"/>
      <c r="K10" s="4"/>
    </row>
    <row r="11" spans="1:22" ht="28.5" customHeight="1">
      <c r="A11" s="73" t="s">
        <v>203</v>
      </c>
      <c r="B11" s="74" t="s">
        <v>504</v>
      </c>
      <c r="C11" s="74" t="s">
        <v>505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22" ht="28.5" customHeight="1">
      <c r="A12" s="73" t="s">
        <v>208</v>
      </c>
      <c r="B12" s="74" t="s">
        <v>481</v>
      </c>
      <c r="C12" s="74" t="s">
        <v>506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</row>
    <row r="13" spans="1:22" ht="30">
      <c r="A13" s="73" t="s">
        <v>210</v>
      </c>
      <c r="B13" s="74" t="s">
        <v>485</v>
      </c>
      <c r="C13" s="74" t="s">
        <v>338</v>
      </c>
      <c r="I13" s="4"/>
      <c r="J13" s="4"/>
      <c r="K13" s="4"/>
    </row>
    <row r="14" spans="1:22" ht="32.25" customHeight="1">
      <c r="A14" s="73" t="s">
        <v>216</v>
      </c>
      <c r="B14" s="74" t="s">
        <v>487</v>
      </c>
      <c r="C14" s="74" t="s">
        <v>339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</row>
    <row r="15" spans="1:22" ht="26.25" customHeight="1">
      <c r="A15" s="73" t="s">
        <v>219</v>
      </c>
      <c r="B15" s="74" t="s">
        <v>279</v>
      </c>
      <c r="C15" s="74" t="s">
        <v>505</v>
      </c>
      <c r="D15" s="49"/>
      <c r="E15" s="67"/>
      <c r="F15" s="49"/>
      <c r="G15" s="49"/>
      <c r="H15" s="49"/>
      <c r="I15" s="49"/>
      <c r="J15" s="49"/>
      <c r="K15" s="49"/>
      <c r="L15" s="49"/>
      <c r="M15" s="49"/>
      <c r="N15" s="49"/>
      <c r="O15" s="65"/>
      <c r="P15" s="65"/>
      <c r="Q15" s="65"/>
      <c r="R15" s="65"/>
      <c r="S15" s="65"/>
      <c r="T15" s="65"/>
      <c r="U15" s="65"/>
      <c r="V15" s="65"/>
    </row>
    <row r="16" spans="1:22" ht="26.25" customHeight="1" thickBot="1">
      <c r="A16" s="73" t="s">
        <v>221</v>
      </c>
      <c r="B16" s="74" t="s">
        <v>478</v>
      </c>
      <c r="C16" s="74" t="s">
        <v>340</v>
      </c>
      <c r="D16" s="49"/>
      <c r="E16" s="67"/>
      <c r="F16" s="49"/>
      <c r="G16" s="49"/>
      <c r="H16" s="49"/>
      <c r="I16" s="49"/>
      <c r="J16" s="49"/>
      <c r="K16" s="49"/>
      <c r="L16" s="49"/>
      <c r="M16" s="49"/>
      <c r="N16" s="49"/>
      <c r="O16" s="65"/>
      <c r="P16" s="65"/>
      <c r="Q16" s="65"/>
      <c r="R16" s="65"/>
      <c r="S16" s="65"/>
      <c r="T16" s="65"/>
      <c r="U16" s="65"/>
      <c r="V16" s="65"/>
    </row>
    <row r="17" spans="1:22" ht="47.25" customHeight="1">
      <c r="A17" s="150" t="s">
        <v>507</v>
      </c>
      <c r="B17" s="84" t="s">
        <v>376</v>
      </c>
      <c r="C17" s="85"/>
      <c r="D17" s="49"/>
      <c r="E17" s="67"/>
      <c r="F17" s="49"/>
      <c r="G17" s="49"/>
      <c r="H17" s="49"/>
      <c r="I17" s="49"/>
      <c r="J17" s="49"/>
      <c r="K17" s="49"/>
      <c r="L17" s="49"/>
      <c r="M17" s="49"/>
      <c r="N17" s="65"/>
      <c r="O17" s="65"/>
      <c r="P17" s="65"/>
      <c r="Q17" s="65"/>
      <c r="R17" s="65"/>
      <c r="S17" s="65"/>
      <c r="T17" s="65"/>
      <c r="U17" s="65"/>
      <c r="V17" s="65"/>
    </row>
    <row r="18" spans="1:22" ht="41.25" customHeight="1">
      <c r="A18" s="73" t="s">
        <v>256</v>
      </c>
      <c r="B18" s="74" t="s">
        <v>285</v>
      </c>
      <c r="C18" s="74" t="s">
        <v>373</v>
      </c>
      <c r="I18" s="4"/>
      <c r="J18" s="4"/>
      <c r="K18" s="4"/>
    </row>
    <row r="19" spans="1:22" ht="41.25" customHeight="1">
      <c r="A19" s="73" t="s">
        <v>260</v>
      </c>
      <c r="B19" s="74" t="s">
        <v>290</v>
      </c>
      <c r="C19" s="74" t="s">
        <v>509</v>
      </c>
      <c r="I19" s="4"/>
      <c r="J19" s="4"/>
      <c r="K19" s="4"/>
    </row>
    <row r="20" spans="1:22" ht="41.25" customHeight="1">
      <c r="A20" s="73" t="s">
        <v>263</v>
      </c>
      <c r="B20" s="74" t="s">
        <v>451</v>
      </c>
      <c r="C20" s="74" t="s">
        <v>509</v>
      </c>
      <c r="I20" s="4"/>
      <c r="J20" s="4"/>
      <c r="K20" s="4"/>
    </row>
    <row r="21" spans="1:22" ht="41.25" customHeight="1">
      <c r="A21" s="73" t="s">
        <v>266</v>
      </c>
      <c r="B21" s="74" t="s">
        <v>452</v>
      </c>
      <c r="C21" s="74" t="s">
        <v>510</v>
      </c>
      <c r="I21" s="4"/>
      <c r="J21" s="4"/>
      <c r="K21" s="4"/>
    </row>
    <row r="22" spans="1:22" ht="60">
      <c r="A22" s="73" t="s">
        <v>277</v>
      </c>
      <c r="B22" s="74" t="s">
        <v>511</v>
      </c>
      <c r="C22" s="74" t="s">
        <v>512</v>
      </c>
      <c r="I22" s="4"/>
      <c r="J22" s="4"/>
      <c r="K22" s="4"/>
    </row>
    <row r="23" spans="1:22" ht="41.25" customHeight="1">
      <c r="A23" s="73" t="s">
        <v>278</v>
      </c>
      <c r="B23" s="74" t="s">
        <v>285</v>
      </c>
      <c r="C23" s="74" t="s">
        <v>514</v>
      </c>
      <c r="I23" s="4"/>
      <c r="J23" s="4"/>
      <c r="K23" s="4"/>
    </row>
    <row r="24" spans="1:22" ht="30">
      <c r="A24" s="73" t="s">
        <v>281</v>
      </c>
      <c r="B24" s="74" t="s">
        <v>516</v>
      </c>
      <c r="C24" s="74" t="s">
        <v>515</v>
      </c>
      <c r="I24" s="4"/>
      <c r="J24" s="4"/>
      <c r="K24" s="4"/>
    </row>
    <row r="25" spans="1:22" ht="41.25" customHeight="1">
      <c r="A25" s="73" t="s">
        <v>282</v>
      </c>
      <c r="B25" s="74" t="s">
        <v>455</v>
      </c>
      <c r="C25" s="74" t="s">
        <v>346</v>
      </c>
      <c r="I25" s="4"/>
      <c r="J25" s="4"/>
      <c r="K25" s="4"/>
    </row>
    <row r="26" spans="1:22" ht="120">
      <c r="A26" s="73" t="s">
        <v>457</v>
      </c>
      <c r="B26" s="74" t="s">
        <v>517</v>
      </c>
      <c r="C26" s="74" t="s">
        <v>518</v>
      </c>
      <c r="I26" s="4"/>
      <c r="J26" s="4"/>
      <c r="K26" s="4"/>
    </row>
    <row r="27" spans="1:22" ht="45">
      <c r="A27" s="73" t="s">
        <v>458</v>
      </c>
      <c r="B27" s="74" t="s">
        <v>303</v>
      </c>
      <c r="C27" s="74" t="s">
        <v>344</v>
      </c>
      <c r="I27" s="4"/>
      <c r="J27" s="4"/>
      <c r="K27" s="4"/>
    </row>
    <row r="28" spans="1:22" ht="41.25" customHeight="1">
      <c r="A28" s="73" t="s">
        <v>460</v>
      </c>
      <c r="B28" s="74" t="s">
        <v>307</v>
      </c>
      <c r="C28" s="74" t="s">
        <v>520</v>
      </c>
      <c r="I28" s="4"/>
      <c r="J28" s="4"/>
      <c r="K28" s="4"/>
    </row>
    <row r="29" spans="1:22" ht="41.25" customHeight="1">
      <c r="A29" s="73" t="s">
        <v>461</v>
      </c>
      <c r="B29" s="74" t="s">
        <v>521</v>
      </c>
      <c r="C29" s="74" t="s">
        <v>522</v>
      </c>
      <c r="I29" s="4"/>
      <c r="J29" s="4"/>
      <c r="K29" s="4"/>
    </row>
    <row r="30" spans="1:22" ht="45.75" thickBot="1">
      <c r="A30" s="73" t="s">
        <v>462</v>
      </c>
      <c r="B30" s="74" t="s">
        <v>456</v>
      </c>
      <c r="C30" s="74" t="s">
        <v>523</v>
      </c>
      <c r="I30" s="4"/>
      <c r="J30" s="4"/>
      <c r="K30" s="4"/>
    </row>
    <row r="31" spans="1:22" ht="22.5" customHeight="1">
      <c r="A31" s="150" t="s">
        <v>507</v>
      </c>
      <c r="B31" s="84" t="s">
        <v>377</v>
      </c>
      <c r="C31" s="85"/>
      <c r="I31" s="4"/>
      <c r="J31" s="4"/>
      <c r="K31" s="4"/>
    </row>
    <row r="32" spans="1:22" ht="40.5" customHeight="1">
      <c r="A32" s="73" t="s">
        <v>288</v>
      </c>
      <c r="B32" s="77" t="s">
        <v>317</v>
      </c>
      <c r="C32" s="77" t="s">
        <v>540</v>
      </c>
      <c r="I32" s="4"/>
      <c r="J32" s="4"/>
      <c r="K32" s="4"/>
    </row>
    <row r="33" spans="1:11" ht="40.5" customHeight="1">
      <c r="A33" s="73" t="s">
        <v>289</v>
      </c>
      <c r="B33" s="77" t="s">
        <v>463</v>
      </c>
      <c r="C33" s="77" t="s">
        <v>320</v>
      </c>
      <c r="I33" s="4"/>
      <c r="J33" s="4"/>
      <c r="K33" s="4"/>
    </row>
    <row r="34" spans="1:11" ht="60.75" thickBot="1">
      <c r="A34" s="73" t="s">
        <v>292</v>
      </c>
      <c r="B34" s="74" t="s">
        <v>246</v>
      </c>
      <c r="C34" s="74" t="s">
        <v>524</v>
      </c>
      <c r="I34" s="4"/>
      <c r="J34" s="4"/>
      <c r="K34" s="4"/>
    </row>
    <row r="35" spans="1:11" ht="38.25" customHeight="1">
      <c r="A35" s="150" t="s">
        <v>507</v>
      </c>
      <c r="B35" s="84" t="s">
        <v>378</v>
      </c>
      <c r="C35" s="85"/>
      <c r="I35" s="4"/>
      <c r="J35" s="4"/>
      <c r="K35" s="4"/>
    </row>
    <row r="36" spans="1:11" ht="30">
      <c r="A36" s="73" t="s">
        <v>412</v>
      </c>
      <c r="B36" s="74" t="s">
        <v>146</v>
      </c>
      <c r="C36" s="74" t="s">
        <v>525</v>
      </c>
    </row>
    <row r="37" spans="1:11">
      <c r="A37" s="73" t="s">
        <v>416</v>
      </c>
      <c r="B37" s="74" t="s">
        <v>489</v>
      </c>
      <c r="C37" s="74" t="s">
        <v>526</v>
      </c>
    </row>
    <row r="38" spans="1:11" ht="30">
      <c r="A38" s="73" t="s">
        <v>419</v>
      </c>
      <c r="B38" s="74" t="s">
        <v>493</v>
      </c>
      <c r="C38" s="74" t="s">
        <v>527</v>
      </c>
    </row>
    <row r="39" spans="1:11" ht="45">
      <c r="A39" s="53" t="s">
        <v>427</v>
      </c>
      <c r="B39" s="74" t="s">
        <v>349</v>
      </c>
      <c r="C39" s="74" t="s">
        <v>342</v>
      </c>
    </row>
    <row r="40" spans="1:11">
      <c r="A40" s="53" t="s">
        <v>433</v>
      </c>
      <c r="B40" s="74" t="s">
        <v>157</v>
      </c>
      <c r="C40" s="74" t="s">
        <v>528</v>
      </c>
    </row>
    <row r="41" spans="1:11" ht="60">
      <c r="A41" s="53" t="s">
        <v>435</v>
      </c>
      <c r="B41" s="74" t="s">
        <v>241</v>
      </c>
      <c r="C41" s="74" t="s">
        <v>341</v>
      </c>
    </row>
    <row r="42" spans="1:11" ht="105">
      <c r="A42" s="53" t="s">
        <v>436</v>
      </c>
      <c r="B42" s="74" t="s">
        <v>336</v>
      </c>
      <c r="C42" s="74" t="s">
        <v>529</v>
      </c>
    </row>
    <row r="43" spans="1:11" ht="60">
      <c r="A43" s="53" t="s">
        <v>437</v>
      </c>
      <c r="B43" s="74" t="s">
        <v>244</v>
      </c>
      <c r="C43" s="74" t="s">
        <v>343</v>
      </c>
    </row>
    <row r="44" spans="1:11" ht="75">
      <c r="A44" s="53" t="s">
        <v>439</v>
      </c>
      <c r="B44" s="74" t="s">
        <v>248</v>
      </c>
      <c r="C44" s="74" t="s">
        <v>347</v>
      </c>
    </row>
    <row r="45" spans="1:11" ht="45">
      <c r="A45" s="53" t="s">
        <v>440</v>
      </c>
      <c r="B45" s="74" t="s">
        <v>249</v>
      </c>
      <c r="C45" s="74" t="s">
        <v>530</v>
      </c>
    </row>
    <row r="46" spans="1:11" ht="30">
      <c r="A46" s="53" t="s">
        <v>441</v>
      </c>
      <c r="B46" s="74" t="s">
        <v>375</v>
      </c>
      <c r="C46" s="74" t="s">
        <v>531</v>
      </c>
    </row>
    <row r="47" spans="1:11" ht="30">
      <c r="A47" s="53" t="s">
        <v>442</v>
      </c>
      <c r="B47" s="74" t="s">
        <v>253</v>
      </c>
      <c r="C47" s="74" t="s">
        <v>345</v>
      </c>
    </row>
    <row r="48" spans="1:11" ht="30">
      <c r="A48" s="53" t="s">
        <v>443</v>
      </c>
      <c r="B48" s="74" t="s">
        <v>411</v>
      </c>
      <c r="C48" s="74" t="s">
        <v>532</v>
      </c>
    </row>
    <row r="49" spans="1:3" ht="60">
      <c r="A49" s="53" t="s">
        <v>444</v>
      </c>
      <c r="B49" s="74" t="s">
        <v>366</v>
      </c>
      <c r="C49" s="74" t="s">
        <v>533</v>
      </c>
    </row>
    <row r="50" spans="1:3" ht="30">
      <c r="A50" s="53" t="s">
        <v>445</v>
      </c>
      <c r="B50" s="74" t="s">
        <v>369</v>
      </c>
      <c r="C50" s="74" t="s">
        <v>534</v>
      </c>
    </row>
    <row r="51" spans="1:3" ht="30.75" thickBot="1">
      <c r="A51" s="53" t="s">
        <v>446</v>
      </c>
      <c r="B51" s="74" t="s">
        <v>499</v>
      </c>
      <c r="C51" s="74" t="s">
        <v>535</v>
      </c>
    </row>
    <row r="52" spans="1:3">
      <c r="A52" s="150" t="s">
        <v>507</v>
      </c>
      <c r="B52" s="84" t="s">
        <v>96</v>
      </c>
      <c r="C52" s="85"/>
    </row>
    <row r="53" spans="1:3" ht="30">
      <c r="A53" s="73" t="s">
        <v>401</v>
      </c>
      <c r="B53" s="74" t="s">
        <v>383</v>
      </c>
      <c r="C53" s="74" t="s">
        <v>536</v>
      </c>
    </row>
    <row r="54" spans="1:3" ht="45">
      <c r="A54" s="53" t="s">
        <v>402</v>
      </c>
      <c r="B54" s="74" t="s">
        <v>537</v>
      </c>
      <c r="C54" s="74" t="s">
        <v>538</v>
      </c>
    </row>
    <row r="55" spans="1:3" ht="30.75" thickBot="1">
      <c r="A55" s="53" t="s">
        <v>403</v>
      </c>
      <c r="B55" s="74" t="s">
        <v>384</v>
      </c>
      <c r="C55" s="74" t="s">
        <v>539</v>
      </c>
    </row>
    <row r="56" spans="1:3">
      <c r="A56" s="150" t="s">
        <v>507</v>
      </c>
      <c r="B56" s="84" t="s">
        <v>379</v>
      </c>
      <c r="C56" s="85"/>
    </row>
    <row r="57" spans="1:3">
      <c r="A57" s="50"/>
      <c r="B57" s="50"/>
      <c r="C57" s="50"/>
    </row>
  </sheetData>
  <pageMargins left="0.11811023622047245" right="0.11811023622047245" top="0.15748031496062992" bottom="0.15748031496062992" header="0.31496062992125984" footer="0.31496062992125984"/>
  <pageSetup paperSize="9" scale="73" fitToHeight="7" orientation="landscape" r:id="rId1"/>
  <rowBreaks count="4" manualBreakCount="4">
    <brk id="16" max="16383" man="1"/>
    <brk id="30" max="16383" man="1"/>
    <brk id="34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78"/>
  <sheetViews>
    <sheetView tabSelected="1" view="pageBreakPreview" topLeftCell="A134" zoomScale="70" zoomScaleNormal="70" zoomScaleSheetLayoutView="70" zoomScalePageLayoutView="50" workbookViewId="0">
      <selection activeCell="C155" sqref="C155"/>
    </sheetView>
  </sheetViews>
  <sheetFormatPr defaultRowHeight="15" outlineLevelRow="2"/>
  <cols>
    <col min="1" max="1" width="8.28515625" style="72" customWidth="1"/>
    <col min="2" max="2" width="11.28515625" style="146" customWidth="1"/>
    <col min="3" max="3" width="84.28515625" style="131" customWidth="1"/>
    <col min="4" max="4" width="13" style="132" customWidth="1"/>
    <col min="5" max="5" width="38.28515625" style="131" customWidth="1"/>
    <col min="6" max="6" width="11.5703125" style="132" customWidth="1"/>
    <col min="7" max="7" width="17" style="132" customWidth="1"/>
    <col min="8" max="8" width="14.140625" style="72" customWidth="1"/>
    <col min="9" max="10" width="14.7109375" style="108" customWidth="1"/>
    <col min="11" max="11" width="15" style="133" customWidth="1"/>
    <col min="12" max="12" width="19.7109375" style="108" customWidth="1"/>
    <col min="13" max="13" width="17.85546875" style="102" customWidth="1"/>
    <col min="14" max="14" width="15.7109375" style="102" customWidth="1"/>
    <col min="15" max="15" width="32" style="126" customWidth="1"/>
    <col min="16" max="16" width="16.7109375" style="108" customWidth="1"/>
    <col min="17" max="17" width="25.7109375" style="108" customWidth="1"/>
    <col min="18" max="19" width="9.7109375" style="102" bestFit="1" customWidth="1"/>
    <col min="20" max="16384" width="9.140625" style="102"/>
  </cols>
  <sheetData>
    <row r="1" spans="1:17" ht="15" customHeight="1">
      <c r="A1" s="219" t="s">
        <v>326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 ht="1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</row>
    <row r="3" spans="1:17" ht="15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</row>
    <row r="4" spans="1:17" ht="15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</row>
    <row r="5" spans="1:17" ht="3" customHeight="1">
      <c r="A5" s="104"/>
      <c r="B5" s="140"/>
      <c r="C5" s="104"/>
      <c r="D5" s="106"/>
      <c r="E5" s="104"/>
      <c r="F5" s="105"/>
      <c r="G5" s="106"/>
      <c r="H5" s="104"/>
      <c r="I5" s="104"/>
      <c r="J5" s="104"/>
      <c r="K5" s="107"/>
      <c r="L5" s="104"/>
      <c r="M5" s="104"/>
      <c r="N5" s="104"/>
      <c r="O5" s="104"/>
    </row>
    <row r="6" spans="1:17" ht="15.75" customHeight="1">
      <c r="A6" s="136" t="s">
        <v>13</v>
      </c>
      <c r="B6" s="141"/>
      <c r="C6" s="104"/>
      <c r="D6" s="110"/>
      <c r="E6" s="109"/>
      <c r="F6" s="110"/>
      <c r="G6" s="111"/>
      <c r="H6" s="112"/>
      <c r="I6" s="112"/>
      <c r="J6" s="109"/>
      <c r="K6" s="113"/>
      <c r="L6" s="109"/>
      <c r="M6" s="104"/>
      <c r="N6" s="104"/>
      <c r="O6" s="104"/>
    </row>
    <row r="7" spans="1:17" ht="15.75">
      <c r="A7" s="114" t="s">
        <v>473</v>
      </c>
      <c r="B7" s="142"/>
      <c r="C7" s="104"/>
      <c r="D7" s="137"/>
      <c r="E7" s="114"/>
      <c r="F7" s="110"/>
      <c r="G7" s="114"/>
      <c r="H7" s="114"/>
      <c r="I7" s="114"/>
      <c r="J7" s="114"/>
      <c r="K7" s="115"/>
      <c r="L7" s="114"/>
      <c r="M7" s="104"/>
      <c r="N7" s="104"/>
      <c r="O7" s="104"/>
    </row>
    <row r="8" spans="1:17" ht="15.75">
      <c r="A8" s="116" t="s">
        <v>116</v>
      </c>
      <c r="B8" s="143"/>
      <c r="C8" s="104"/>
      <c r="D8" s="138"/>
      <c r="E8" s="116"/>
      <c r="F8" s="117"/>
      <c r="G8" s="116"/>
      <c r="H8" s="116"/>
      <c r="I8" s="116"/>
      <c r="J8" s="116"/>
      <c r="K8" s="118"/>
      <c r="L8" s="116"/>
      <c r="M8" s="104"/>
      <c r="N8" s="104"/>
      <c r="O8" s="104"/>
    </row>
    <row r="9" spans="1:17" ht="15.75">
      <c r="A9" s="119" t="s">
        <v>324</v>
      </c>
      <c r="B9" s="141"/>
      <c r="C9" s="106"/>
      <c r="D9" s="110"/>
      <c r="E9" s="109"/>
      <c r="F9" s="110"/>
      <c r="G9" s="111"/>
      <c r="H9" s="112"/>
      <c r="I9" s="112"/>
      <c r="J9" s="109"/>
      <c r="K9" s="113"/>
      <c r="L9" s="109"/>
      <c r="M9" s="104"/>
      <c r="N9" s="104"/>
      <c r="O9" s="104"/>
    </row>
    <row r="10" spans="1:17" ht="7.5" customHeight="1">
      <c r="A10" s="120"/>
      <c r="B10" s="144"/>
      <c r="C10" s="104"/>
      <c r="D10" s="110"/>
      <c r="E10" s="109"/>
      <c r="F10" s="110"/>
      <c r="G10" s="111"/>
      <c r="H10" s="112"/>
      <c r="I10" s="112"/>
      <c r="J10" s="109"/>
      <c r="K10" s="113"/>
      <c r="L10" s="109"/>
      <c r="M10" s="104"/>
      <c r="N10" s="104"/>
      <c r="O10" s="104"/>
    </row>
    <row r="11" spans="1:17" ht="19.5" customHeight="1">
      <c r="A11" s="120"/>
      <c r="B11" s="144"/>
      <c r="C11" s="104" t="s">
        <v>474</v>
      </c>
      <c r="D11" s="123"/>
      <c r="E11" s="109"/>
      <c r="F11" s="110"/>
      <c r="G11" s="111"/>
      <c r="H11" s="112"/>
      <c r="I11" s="112"/>
      <c r="J11" s="109"/>
      <c r="K11" s="113"/>
      <c r="L11" s="109"/>
      <c r="M11" s="104"/>
      <c r="N11" s="104"/>
      <c r="O11" s="104"/>
    </row>
    <row r="12" spans="1:17" ht="15.75" customHeight="1">
      <c r="A12" s="120"/>
      <c r="B12" s="144"/>
      <c r="C12" s="104" t="s">
        <v>325</v>
      </c>
      <c r="D12" s="110"/>
      <c r="E12" s="109"/>
      <c r="F12" s="110"/>
      <c r="G12" s="111"/>
      <c r="H12" s="112"/>
      <c r="I12" s="112"/>
      <c r="J12" s="109"/>
      <c r="K12" s="113"/>
      <c r="L12" s="109"/>
      <c r="M12" s="104"/>
      <c r="N12" s="104"/>
      <c r="O12" s="104"/>
    </row>
    <row r="13" spans="1:17" ht="15.75" customHeight="1">
      <c r="A13" s="120"/>
      <c r="B13" s="144"/>
      <c r="C13" s="104" t="s">
        <v>115</v>
      </c>
      <c r="D13" s="110"/>
      <c r="E13" s="109"/>
      <c r="F13" s="110"/>
      <c r="G13" s="111"/>
      <c r="H13" s="112"/>
      <c r="I13" s="112"/>
      <c r="J13" s="109"/>
      <c r="K13" s="113"/>
      <c r="L13" s="109"/>
      <c r="M13" s="104"/>
      <c r="N13" s="104"/>
      <c r="O13" s="104"/>
    </row>
    <row r="14" spans="1:17" ht="16.5" customHeight="1">
      <c r="A14" s="120"/>
      <c r="B14" s="144"/>
      <c r="C14" s="104" t="s">
        <v>475</v>
      </c>
      <c r="D14" s="123"/>
      <c r="E14" s="121"/>
      <c r="F14" s="122"/>
      <c r="G14" s="123"/>
      <c r="H14" s="124"/>
      <c r="K14" s="125"/>
      <c r="M14" s="108"/>
      <c r="N14" s="108"/>
    </row>
    <row r="15" spans="1:17" ht="3.75" customHeight="1">
      <c r="A15" s="120"/>
      <c r="B15" s="145"/>
      <c r="C15" s="121"/>
      <c r="D15" s="123"/>
      <c r="E15" s="121"/>
      <c r="F15" s="122"/>
      <c r="G15" s="123"/>
      <c r="H15" s="127"/>
      <c r="K15" s="125"/>
      <c r="M15" s="108"/>
      <c r="N15" s="108"/>
    </row>
    <row r="16" spans="1:17" s="108" customFormat="1" ht="18.75" customHeight="1">
      <c r="A16" s="151">
        <v>1</v>
      </c>
      <c r="B16" s="217" t="s">
        <v>541</v>
      </c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</row>
    <row r="17" spans="1:19" s="108" customFormat="1" ht="29.25" customHeight="1">
      <c r="A17" s="211" t="s">
        <v>179</v>
      </c>
      <c r="B17" s="213" t="s">
        <v>40</v>
      </c>
      <c r="C17" s="211" t="s">
        <v>17</v>
      </c>
      <c r="D17" s="211" t="s">
        <v>34</v>
      </c>
      <c r="E17" s="211" t="s">
        <v>113</v>
      </c>
      <c r="F17" s="211" t="s">
        <v>33</v>
      </c>
      <c r="G17" s="211" t="s">
        <v>35</v>
      </c>
      <c r="H17" s="214" t="s">
        <v>114</v>
      </c>
      <c r="I17" s="215" t="s">
        <v>37</v>
      </c>
      <c r="J17" s="215" t="s">
        <v>36</v>
      </c>
      <c r="K17" s="216" t="s">
        <v>41</v>
      </c>
      <c r="L17" s="211" t="s">
        <v>38</v>
      </c>
      <c r="M17" s="211" t="s">
        <v>542</v>
      </c>
      <c r="N17" s="211" t="s">
        <v>6</v>
      </c>
      <c r="O17" s="211" t="s">
        <v>12</v>
      </c>
      <c r="P17" s="211" t="s">
        <v>39</v>
      </c>
      <c r="Q17" s="212" t="s">
        <v>9</v>
      </c>
    </row>
    <row r="18" spans="1:19" s="108" customFormat="1" ht="29.25" customHeight="1">
      <c r="A18" s="211"/>
      <c r="B18" s="213"/>
      <c r="C18" s="211"/>
      <c r="D18" s="211"/>
      <c r="E18" s="211"/>
      <c r="F18" s="211"/>
      <c r="G18" s="211"/>
      <c r="H18" s="214"/>
      <c r="I18" s="215"/>
      <c r="J18" s="215"/>
      <c r="K18" s="216"/>
      <c r="L18" s="211"/>
      <c r="M18" s="211"/>
      <c r="N18" s="211"/>
      <c r="O18" s="211"/>
      <c r="P18" s="211"/>
      <c r="Q18" s="212"/>
    </row>
    <row r="19" spans="1:19" s="103" customFormat="1" ht="15" customHeight="1" outlineLevel="2">
      <c r="A19" s="73" t="s">
        <v>450</v>
      </c>
      <c r="B19" s="57" t="s">
        <v>117</v>
      </c>
      <c r="C19" s="74" t="s">
        <v>483</v>
      </c>
      <c r="D19" s="57"/>
      <c r="E19" s="74" t="s">
        <v>25</v>
      </c>
      <c r="F19" s="57"/>
      <c r="G19" s="57" t="s">
        <v>257</v>
      </c>
      <c r="H19" s="91">
        <v>3338</v>
      </c>
      <c r="I19" s="75">
        <v>1</v>
      </c>
      <c r="J19" s="75">
        <v>0</v>
      </c>
      <c r="K19" s="96" t="s">
        <v>119</v>
      </c>
      <c r="L19" s="57" t="s">
        <v>2</v>
      </c>
      <c r="M19" s="54">
        <v>41883</v>
      </c>
      <c r="N19" s="76" t="s">
        <v>258</v>
      </c>
      <c r="O19" s="79"/>
      <c r="P19" s="53" t="s">
        <v>259</v>
      </c>
      <c r="Q19" s="53" t="s">
        <v>11</v>
      </c>
      <c r="R19" s="184">
        <f>H19*I19</f>
        <v>3338</v>
      </c>
      <c r="S19" s="184">
        <f>H19*J19</f>
        <v>0</v>
      </c>
    </row>
    <row r="20" spans="1:19" s="103" customFormat="1" outlineLevel="2">
      <c r="A20" s="73" t="s">
        <v>203</v>
      </c>
      <c r="B20" s="57" t="s">
        <v>117</v>
      </c>
      <c r="C20" s="74" t="s">
        <v>476</v>
      </c>
      <c r="D20" s="57"/>
      <c r="E20" s="74"/>
      <c r="F20" s="57"/>
      <c r="G20" s="57"/>
      <c r="H20" s="91"/>
      <c r="I20" s="75"/>
      <c r="J20" s="75"/>
      <c r="K20" s="96"/>
      <c r="L20" s="57"/>
      <c r="M20" s="54"/>
      <c r="N20" s="54"/>
      <c r="O20" s="79"/>
      <c r="P20" s="79"/>
      <c r="Q20" s="53" t="s">
        <v>5</v>
      </c>
      <c r="R20" s="184">
        <f t="shared" ref="R20:R31" si="0">H20*I20</f>
        <v>0</v>
      </c>
      <c r="S20" s="184">
        <f t="shared" ref="S20:S31" si="1">H20*J20</f>
        <v>0</v>
      </c>
    </row>
    <row r="21" spans="1:19" s="103" customFormat="1" outlineLevel="2">
      <c r="A21" s="73" t="s">
        <v>206</v>
      </c>
      <c r="B21" s="57" t="s">
        <v>117</v>
      </c>
      <c r="C21" s="74" t="s">
        <v>482</v>
      </c>
      <c r="D21" s="57"/>
      <c r="E21" s="74" t="s">
        <v>25</v>
      </c>
      <c r="F21" s="57"/>
      <c r="G21" s="57"/>
      <c r="H21" s="91">
        <v>5500</v>
      </c>
      <c r="I21" s="75">
        <v>1</v>
      </c>
      <c r="J21" s="75">
        <v>0</v>
      </c>
      <c r="K21" s="96" t="s">
        <v>120</v>
      </c>
      <c r="L21" s="57" t="s">
        <v>2</v>
      </c>
      <c r="M21" s="54">
        <v>42614</v>
      </c>
      <c r="N21" s="54">
        <v>42736</v>
      </c>
      <c r="O21" s="79"/>
      <c r="P21" s="79"/>
      <c r="Q21" s="53" t="s">
        <v>0</v>
      </c>
      <c r="R21" s="184">
        <f t="shared" si="0"/>
        <v>5500</v>
      </c>
      <c r="S21" s="184">
        <f t="shared" si="1"/>
        <v>0</v>
      </c>
    </row>
    <row r="22" spans="1:19" s="103" customFormat="1" ht="45" outlineLevel="2">
      <c r="A22" s="73" t="s">
        <v>208</v>
      </c>
      <c r="B22" s="57" t="s">
        <v>117</v>
      </c>
      <c r="C22" s="74" t="s">
        <v>481</v>
      </c>
      <c r="D22" s="57"/>
      <c r="E22" s="74" t="s">
        <v>23</v>
      </c>
      <c r="F22" s="57"/>
      <c r="G22" s="57" t="s">
        <v>331</v>
      </c>
      <c r="H22" s="91">
        <v>8300</v>
      </c>
      <c r="I22" s="75">
        <v>0</v>
      </c>
      <c r="J22" s="75">
        <v>1</v>
      </c>
      <c r="K22" s="96" t="s">
        <v>122</v>
      </c>
      <c r="L22" s="57" t="s">
        <v>3</v>
      </c>
      <c r="M22" s="54">
        <v>41039</v>
      </c>
      <c r="N22" s="76" t="s">
        <v>264</v>
      </c>
      <c r="O22" s="79" t="s">
        <v>372</v>
      </c>
      <c r="P22" s="57" t="s">
        <v>265</v>
      </c>
      <c r="Q22" s="53" t="s">
        <v>27</v>
      </c>
      <c r="R22" s="184">
        <f t="shared" si="0"/>
        <v>0</v>
      </c>
      <c r="S22" s="184">
        <f t="shared" si="1"/>
        <v>8300</v>
      </c>
    </row>
    <row r="23" spans="1:19" s="103" customFormat="1" ht="30" outlineLevel="2">
      <c r="A23" s="73" t="s">
        <v>209</v>
      </c>
      <c r="B23" s="57" t="s">
        <v>117</v>
      </c>
      <c r="C23" s="74" t="s">
        <v>484</v>
      </c>
      <c r="D23" s="57"/>
      <c r="E23" s="74" t="s">
        <v>23</v>
      </c>
      <c r="F23" s="57"/>
      <c r="G23" s="57" t="s">
        <v>332</v>
      </c>
      <c r="H23" s="91">
        <v>10388</v>
      </c>
      <c r="I23" s="75">
        <v>0</v>
      </c>
      <c r="J23" s="75">
        <v>1</v>
      </c>
      <c r="K23" s="96" t="s">
        <v>123</v>
      </c>
      <c r="L23" s="57" t="s">
        <v>3</v>
      </c>
      <c r="M23" s="54">
        <v>41838</v>
      </c>
      <c r="N23" s="76" t="s">
        <v>267</v>
      </c>
      <c r="O23" s="79" t="s">
        <v>372</v>
      </c>
      <c r="P23" s="53" t="s">
        <v>268</v>
      </c>
      <c r="Q23" s="53" t="s">
        <v>11</v>
      </c>
      <c r="R23" s="184">
        <f t="shared" si="0"/>
        <v>0</v>
      </c>
      <c r="S23" s="184">
        <f t="shared" si="1"/>
        <v>10388</v>
      </c>
    </row>
    <row r="24" spans="1:19" s="103" customFormat="1" ht="45" outlineLevel="2">
      <c r="A24" s="73" t="s">
        <v>210</v>
      </c>
      <c r="B24" s="57" t="s">
        <v>117</v>
      </c>
      <c r="C24" s="74" t="s">
        <v>485</v>
      </c>
      <c r="D24" s="57"/>
      <c r="E24" s="74" t="s">
        <v>23</v>
      </c>
      <c r="F24" s="57"/>
      <c r="G24" s="57" t="s">
        <v>333</v>
      </c>
      <c r="H24" s="91">
        <v>10840</v>
      </c>
      <c r="I24" s="75">
        <v>0</v>
      </c>
      <c r="J24" s="75">
        <v>1</v>
      </c>
      <c r="K24" s="96" t="s">
        <v>124</v>
      </c>
      <c r="L24" s="57" t="s">
        <v>3</v>
      </c>
      <c r="M24" s="54">
        <v>41334</v>
      </c>
      <c r="N24" s="76" t="s">
        <v>270</v>
      </c>
      <c r="O24" s="79" t="s">
        <v>372</v>
      </c>
      <c r="P24" s="53" t="s">
        <v>271</v>
      </c>
      <c r="Q24" s="53" t="s">
        <v>11</v>
      </c>
      <c r="R24" s="184">
        <f t="shared" si="0"/>
        <v>0</v>
      </c>
      <c r="S24" s="184">
        <f t="shared" si="1"/>
        <v>10840</v>
      </c>
    </row>
    <row r="25" spans="1:19" s="103" customFormat="1" ht="21.75" customHeight="1" outlineLevel="2">
      <c r="A25" s="73" t="s">
        <v>213</v>
      </c>
      <c r="B25" s="57" t="s">
        <v>117</v>
      </c>
      <c r="C25" s="74" t="s">
        <v>486</v>
      </c>
      <c r="D25" s="57"/>
      <c r="E25" s="74" t="s">
        <v>23</v>
      </c>
      <c r="F25" s="57"/>
      <c r="G25" s="57" t="s">
        <v>334</v>
      </c>
      <c r="H25" s="91">
        <v>2738</v>
      </c>
      <c r="I25" s="75">
        <v>0</v>
      </c>
      <c r="J25" s="75">
        <v>1</v>
      </c>
      <c r="K25" s="96" t="s">
        <v>449</v>
      </c>
      <c r="L25" s="57" t="s">
        <v>3</v>
      </c>
      <c r="M25" s="54">
        <v>41883</v>
      </c>
      <c r="N25" s="54">
        <v>42124</v>
      </c>
      <c r="O25" s="79" t="s">
        <v>372</v>
      </c>
      <c r="P25" s="53" t="s">
        <v>273</v>
      </c>
      <c r="Q25" s="53" t="s">
        <v>11</v>
      </c>
      <c r="R25" s="184">
        <f t="shared" si="0"/>
        <v>0</v>
      </c>
      <c r="S25" s="184">
        <f t="shared" si="1"/>
        <v>2738</v>
      </c>
    </row>
    <row r="26" spans="1:19" s="103" customFormat="1" ht="28.5" customHeight="1" outlineLevel="2">
      <c r="A26" s="73" t="s">
        <v>215</v>
      </c>
      <c r="B26" s="57" t="s">
        <v>117</v>
      </c>
      <c r="C26" s="74" t="s">
        <v>480</v>
      </c>
      <c r="D26" s="57"/>
      <c r="E26" s="74" t="s">
        <v>25</v>
      </c>
      <c r="F26" s="57"/>
      <c r="G26" s="57" t="s">
        <v>275</v>
      </c>
      <c r="H26" s="91">
        <v>9300</v>
      </c>
      <c r="I26" s="75">
        <v>1</v>
      </c>
      <c r="J26" s="75">
        <v>0</v>
      </c>
      <c r="K26" s="96" t="s">
        <v>125</v>
      </c>
      <c r="L26" s="57" t="s">
        <v>2</v>
      </c>
      <c r="M26" s="54">
        <v>42117</v>
      </c>
      <c r="N26" s="54">
        <v>42370</v>
      </c>
      <c r="O26" s="79"/>
      <c r="P26" s="79"/>
      <c r="Q26" s="53" t="s">
        <v>47</v>
      </c>
      <c r="R26" s="184">
        <f t="shared" si="0"/>
        <v>9300</v>
      </c>
      <c r="S26" s="184">
        <f t="shared" si="1"/>
        <v>0</v>
      </c>
    </row>
    <row r="27" spans="1:19" s="103" customFormat="1" ht="30" outlineLevel="2">
      <c r="A27" s="73" t="s">
        <v>216</v>
      </c>
      <c r="B27" s="57" t="s">
        <v>117</v>
      </c>
      <c r="C27" s="74" t="s">
        <v>487</v>
      </c>
      <c r="D27" s="57">
        <v>3</v>
      </c>
      <c r="E27" s="74" t="s">
        <v>25</v>
      </c>
      <c r="F27" s="57"/>
      <c r="G27" s="74"/>
      <c r="H27" s="91">
        <v>400</v>
      </c>
      <c r="I27" s="75">
        <v>1</v>
      </c>
      <c r="J27" s="75">
        <v>0</v>
      </c>
      <c r="K27" s="96" t="s">
        <v>126</v>
      </c>
      <c r="L27" s="57" t="s">
        <v>2</v>
      </c>
      <c r="M27" s="54">
        <v>42614</v>
      </c>
      <c r="N27" s="54">
        <v>42887</v>
      </c>
      <c r="O27" s="79"/>
      <c r="P27" s="79"/>
      <c r="Q27" s="53" t="s">
        <v>0</v>
      </c>
      <c r="R27" s="184">
        <f t="shared" si="0"/>
        <v>400</v>
      </c>
      <c r="S27" s="184">
        <f t="shared" si="1"/>
        <v>0</v>
      </c>
    </row>
    <row r="28" spans="1:19" s="103" customFormat="1" ht="18.75" customHeight="1" outlineLevel="2">
      <c r="A28" s="73" t="s">
        <v>217</v>
      </c>
      <c r="B28" s="57" t="s">
        <v>117</v>
      </c>
      <c r="C28" s="74" t="s">
        <v>479</v>
      </c>
      <c r="D28" s="57"/>
      <c r="E28" s="74" t="s">
        <v>25</v>
      </c>
      <c r="F28" s="57"/>
      <c r="G28" s="74"/>
      <c r="H28" s="91">
        <v>4181</v>
      </c>
      <c r="I28" s="75">
        <v>1</v>
      </c>
      <c r="J28" s="75">
        <v>0</v>
      </c>
      <c r="K28" s="96" t="s">
        <v>354</v>
      </c>
      <c r="L28" s="54" t="s">
        <v>2</v>
      </c>
      <c r="M28" s="54">
        <v>42522</v>
      </c>
      <c r="N28" s="54">
        <v>42614</v>
      </c>
      <c r="O28" s="79"/>
      <c r="P28" s="79"/>
      <c r="Q28" s="53" t="s">
        <v>0</v>
      </c>
      <c r="R28" s="184">
        <f t="shared" si="0"/>
        <v>4181</v>
      </c>
      <c r="S28" s="184">
        <f t="shared" si="1"/>
        <v>0</v>
      </c>
    </row>
    <row r="29" spans="1:19" s="103" customFormat="1" ht="21" customHeight="1" outlineLevel="2">
      <c r="A29" s="73" t="s">
        <v>219</v>
      </c>
      <c r="B29" s="57" t="s">
        <v>117</v>
      </c>
      <c r="C29" s="74" t="s">
        <v>279</v>
      </c>
      <c r="D29" s="57"/>
      <c r="E29" s="74" t="s">
        <v>25</v>
      </c>
      <c r="F29" s="57"/>
      <c r="G29" s="74"/>
      <c r="H29" s="91">
        <v>3021</v>
      </c>
      <c r="I29" s="75">
        <v>1</v>
      </c>
      <c r="J29" s="75">
        <v>0</v>
      </c>
      <c r="K29" s="96" t="s">
        <v>280</v>
      </c>
      <c r="L29" s="54" t="s">
        <v>2</v>
      </c>
      <c r="M29" s="54">
        <v>42370</v>
      </c>
      <c r="N29" s="54">
        <v>42461</v>
      </c>
      <c r="O29" s="79"/>
      <c r="P29" s="79"/>
      <c r="Q29" s="53" t="s">
        <v>0</v>
      </c>
      <c r="R29" s="184">
        <f t="shared" si="0"/>
        <v>3021</v>
      </c>
      <c r="S29" s="184">
        <f t="shared" si="1"/>
        <v>0</v>
      </c>
    </row>
    <row r="30" spans="1:19" s="103" customFormat="1" ht="31.5" customHeight="1" outlineLevel="2">
      <c r="A30" s="73" t="s">
        <v>221</v>
      </c>
      <c r="B30" s="57" t="s">
        <v>117</v>
      </c>
      <c r="C30" s="74" t="s">
        <v>478</v>
      </c>
      <c r="D30" s="57"/>
      <c r="E30" s="74" t="s">
        <v>23</v>
      </c>
      <c r="F30" s="57"/>
      <c r="G30" s="74"/>
      <c r="H30" s="91">
        <v>36670</v>
      </c>
      <c r="I30" s="75">
        <v>0</v>
      </c>
      <c r="J30" s="75">
        <v>1</v>
      </c>
      <c r="K30" s="96" t="s">
        <v>121</v>
      </c>
      <c r="L30" s="57" t="s">
        <v>3</v>
      </c>
      <c r="M30" s="54">
        <v>42401</v>
      </c>
      <c r="N30" s="54">
        <v>42552</v>
      </c>
      <c r="O30" s="79" t="s">
        <v>372</v>
      </c>
      <c r="P30" s="79"/>
      <c r="Q30" s="53" t="s">
        <v>0</v>
      </c>
      <c r="R30" s="184">
        <f t="shared" si="0"/>
        <v>0</v>
      </c>
      <c r="S30" s="184">
        <f t="shared" si="1"/>
        <v>36670</v>
      </c>
    </row>
    <row r="31" spans="1:19" s="103" customFormat="1" ht="30" outlineLevel="2">
      <c r="A31" s="73" t="s">
        <v>222</v>
      </c>
      <c r="B31" s="57" t="s">
        <v>497</v>
      </c>
      <c r="C31" s="74" t="s">
        <v>477</v>
      </c>
      <c r="D31" s="57"/>
      <c r="E31" s="74" t="s">
        <v>25</v>
      </c>
      <c r="F31" s="55"/>
      <c r="G31" s="55"/>
      <c r="H31" s="91">
        <v>403</v>
      </c>
      <c r="I31" s="75">
        <v>1</v>
      </c>
      <c r="J31" s="75">
        <v>0</v>
      </c>
      <c r="K31" s="96" t="s">
        <v>370</v>
      </c>
      <c r="L31" s="57" t="s">
        <v>2</v>
      </c>
      <c r="M31" s="54">
        <v>42461</v>
      </c>
      <c r="N31" s="54">
        <v>42583</v>
      </c>
      <c r="O31" s="79"/>
      <c r="P31" s="79"/>
      <c r="Q31" s="53" t="s">
        <v>0</v>
      </c>
      <c r="R31" s="184">
        <f t="shared" si="0"/>
        <v>403</v>
      </c>
      <c r="S31" s="184">
        <f t="shared" si="1"/>
        <v>0</v>
      </c>
    </row>
    <row r="32" spans="1:19" s="158" customFormat="1" ht="15.75">
      <c r="A32" s="165" t="s">
        <v>548</v>
      </c>
      <c r="B32" s="152"/>
      <c r="C32" s="152"/>
      <c r="D32" s="159"/>
      <c r="E32" s="159"/>
      <c r="F32" s="160"/>
      <c r="G32" s="160"/>
      <c r="H32" s="185">
        <f>SUM(H19:H31)</f>
        <v>95079</v>
      </c>
      <c r="I32" s="159"/>
      <c r="J32" s="159"/>
      <c r="K32" s="161"/>
      <c r="L32" s="162"/>
      <c r="M32" s="159"/>
      <c r="N32" s="159"/>
      <c r="O32" s="159"/>
      <c r="P32" s="160"/>
      <c r="Q32" s="163"/>
      <c r="R32" s="155">
        <f>SUM(R19:R31)</f>
        <v>26143</v>
      </c>
      <c r="S32" s="155">
        <f>SUM(S19:S31)</f>
        <v>68936</v>
      </c>
    </row>
    <row r="33" spans="1:19" s="108" customFormat="1" ht="18.75" customHeight="1">
      <c r="A33" s="151">
        <v>2</v>
      </c>
      <c r="B33" s="217" t="s">
        <v>543</v>
      </c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</row>
    <row r="34" spans="1:19" s="108" customFormat="1" ht="29.25" customHeight="1">
      <c r="A34" s="211" t="s">
        <v>179</v>
      </c>
      <c r="B34" s="213" t="s">
        <v>40</v>
      </c>
      <c r="C34" s="211" t="s">
        <v>17</v>
      </c>
      <c r="D34" s="211" t="s">
        <v>34</v>
      </c>
      <c r="E34" s="211" t="s">
        <v>113</v>
      </c>
      <c r="F34" s="211" t="s">
        <v>33</v>
      </c>
      <c r="G34" s="211" t="s">
        <v>35</v>
      </c>
      <c r="H34" s="214" t="s">
        <v>114</v>
      </c>
      <c r="I34" s="215" t="s">
        <v>37</v>
      </c>
      <c r="J34" s="215" t="s">
        <v>36</v>
      </c>
      <c r="K34" s="216" t="s">
        <v>41</v>
      </c>
      <c r="L34" s="211" t="s">
        <v>38</v>
      </c>
      <c r="M34" s="211" t="s">
        <v>542</v>
      </c>
      <c r="N34" s="211" t="s">
        <v>6</v>
      </c>
      <c r="O34" s="211" t="s">
        <v>12</v>
      </c>
      <c r="P34" s="211" t="s">
        <v>39</v>
      </c>
      <c r="Q34" s="212" t="s">
        <v>9</v>
      </c>
    </row>
    <row r="35" spans="1:19" s="108" customFormat="1" ht="29.25" customHeight="1">
      <c r="A35" s="211"/>
      <c r="B35" s="213"/>
      <c r="C35" s="211"/>
      <c r="D35" s="211"/>
      <c r="E35" s="211"/>
      <c r="F35" s="211"/>
      <c r="G35" s="211"/>
      <c r="H35" s="214"/>
      <c r="I35" s="215"/>
      <c r="J35" s="215"/>
      <c r="K35" s="216"/>
      <c r="L35" s="211"/>
      <c r="M35" s="211"/>
      <c r="N35" s="211"/>
      <c r="O35" s="211"/>
      <c r="P35" s="211"/>
      <c r="Q35" s="212"/>
    </row>
    <row r="36" spans="1:19" s="103" customFormat="1" ht="33.75" customHeight="1" outlineLevel="2">
      <c r="A36" s="73" t="s">
        <v>255</v>
      </c>
      <c r="B36" s="57" t="s">
        <v>117</v>
      </c>
      <c r="C36" s="101" t="s">
        <v>508</v>
      </c>
      <c r="D36" s="57"/>
      <c r="E36" s="101"/>
      <c r="F36" s="57"/>
      <c r="G36" s="57"/>
      <c r="H36" s="91"/>
      <c r="I36" s="75"/>
      <c r="J36" s="75"/>
      <c r="K36" s="135"/>
      <c r="L36" s="73"/>
      <c r="M36" s="54"/>
      <c r="N36" s="54"/>
      <c r="O36" s="79"/>
      <c r="P36" s="79"/>
      <c r="Q36" s="53" t="s">
        <v>5</v>
      </c>
      <c r="R36" s="184">
        <f t="shared" ref="R36:R56" si="2">H36*I36</f>
        <v>0</v>
      </c>
      <c r="S36" s="184">
        <f t="shared" ref="S36:S56" si="3">H36*J36</f>
        <v>0</v>
      </c>
    </row>
    <row r="37" spans="1:19" s="103" customFormat="1" ht="60" outlineLevel="2">
      <c r="A37" s="73" t="s">
        <v>256</v>
      </c>
      <c r="B37" s="57" t="s">
        <v>117</v>
      </c>
      <c r="C37" s="74" t="s">
        <v>285</v>
      </c>
      <c r="D37" s="57"/>
      <c r="E37" s="74" t="s">
        <v>23</v>
      </c>
      <c r="F37" s="57">
        <v>4</v>
      </c>
      <c r="G37" s="57" t="s">
        <v>286</v>
      </c>
      <c r="H37" s="96">
        <f>1153+59</f>
        <v>1212</v>
      </c>
      <c r="I37" s="75">
        <v>1</v>
      </c>
      <c r="J37" s="75">
        <v>0</v>
      </c>
      <c r="K37" s="96" t="s">
        <v>348</v>
      </c>
      <c r="L37" s="54" t="s">
        <v>3</v>
      </c>
      <c r="M37" s="54">
        <v>41699</v>
      </c>
      <c r="N37" s="54">
        <v>42064</v>
      </c>
      <c r="O37" s="79" t="s">
        <v>59</v>
      </c>
      <c r="P37" s="57" t="s">
        <v>287</v>
      </c>
      <c r="Q37" s="53" t="s">
        <v>11</v>
      </c>
      <c r="R37" s="184">
        <f t="shared" si="2"/>
        <v>1212</v>
      </c>
      <c r="S37" s="184">
        <f t="shared" si="3"/>
        <v>0</v>
      </c>
    </row>
    <row r="38" spans="1:19" s="128" customFormat="1" ht="48" customHeight="1" outlineLevel="2">
      <c r="A38" s="73" t="s">
        <v>260</v>
      </c>
      <c r="B38" s="57" t="s">
        <v>117</v>
      </c>
      <c r="C38" s="74" t="s">
        <v>290</v>
      </c>
      <c r="D38" s="57"/>
      <c r="E38" s="74" t="s">
        <v>23</v>
      </c>
      <c r="F38" s="57">
        <v>3</v>
      </c>
      <c r="G38" s="57"/>
      <c r="H38" s="91">
        <v>1068</v>
      </c>
      <c r="I38" s="75">
        <v>1</v>
      </c>
      <c r="J38" s="75">
        <v>0</v>
      </c>
      <c r="K38" s="96" t="s">
        <v>130</v>
      </c>
      <c r="L38" s="54" t="s">
        <v>3</v>
      </c>
      <c r="M38" s="54">
        <v>42370</v>
      </c>
      <c r="N38" s="54">
        <v>42491</v>
      </c>
      <c r="O38" s="79" t="s">
        <v>59</v>
      </c>
      <c r="P38" s="79"/>
      <c r="Q38" s="53" t="s">
        <v>0</v>
      </c>
      <c r="R38" s="184">
        <f t="shared" si="2"/>
        <v>1068</v>
      </c>
      <c r="S38" s="184">
        <f t="shared" si="3"/>
        <v>0</v>
      </c>
    </row>
    <row r="39" spans="1:19" s="103" customFormat="1" ht="39" customHeight="1" outlineLevel="2">
      <c r="A39" s="73" t="s">
        <v>261</v>
      </c>
      <c r="B39" s="57" t="s">
        <v>497</v>
      </c>
      <c r="C39" s="74" t="s">
        <v>293</v>
      </c>
      <c r="D39" s="57"/>
      <c r="E39" s="74"/>
      <c r="F39" s="57"/>
      <c r="G39" s="57"/>
      <c r="H39" s="91"/>
      <c r="I39" s="75"/>
      <c r="J39" s="75"/>
      <c r="K39" s="96"/>
      <c r="L39" s="73"/>
      <c r="M39" s="54"/>
      <c r="N39" s="54"/>
      <c r="O39" s="79"/>
      <c r="P39" s="79"/>
      <c r="Q39" s="53" t="s">
        <v>5</v>
      </c>
      <c r="R39" s="184">
        <f t="shared" si="2"/>
        <v>0</v>
      </c>
      <c r="S39" s="184">
        <f t="shared" si="3"/>
        <v>0</v>
      </c>
    </row>
    <row r="40" spans="1:19" s="103" customFormat="1" ht="30" outlineLevel="2">
      <c r="A40" s="73" t="s">
        <v>262</v>
      </c>
      <c r="B40" s="57" t="s">
        <v>497</v>
      </c>
      <c r="C40" s="74" t="s">
        <v>294</v>
      </c>
      <c r="D40" s="57"/>
      <c r="E40" s="74" t="s">
        <v>23</v>
      </c>
      <c r="F40" s="57"/>
      <c r="G40" s="57" t="s">
        <v>295</v>
      </c>
      <c r="H40" s="90">
        <v>567</v>
      </c>
      <c r="I40" s="75">
        <v>1</v>
      </c>
      <c r="J40" s="75">
        <v>0</v>
      </c>
      <c r="K40" s="96" t="s">
        <v>132</v>
      </c>
      <c r="L40" s="78" t="s">
        <v>3</v>
      </c>
      <c r="M40" s="54">
        <v>41852</v>
      </c>
      <c r="N40" s="54">
        <v>42156</v>
      </c>
      <c r="O40" s="79" t="s">
        <v>59</v>
      </c>
      <c r="P40" s="53" t="s">
        <v>296</v>
      </c>
      <c r="Q40" s="53" t="s">
        <v>64</v>
      </c>
      <c r="R40" s="184">
        <f t="shared" si="2"/>
        <v>567</v>
      </c>
      <c r="S40" s="184">
        <f t="shared" si="3"/>
        <v>0</v>
      </c>
    </row>
    <row r="41" spans="1:19" ht="51" customHeight="1" outlineLevel="2">
      <c r="A41" s="73" t="s">
        <v>263</v>
      </c>
      <c r="B41" s="57" t="s">
        <v>117</v>
      </c>
      <c r="C41" s="74" t="s">
        <v>451</v>
      </c>
      <c r="D41" s="57"/>
      <c r="E41" s="74" t="s">
        <v>23</v>
      </c>
      <c r="F41" s="57">
        <v>3</v>
      </c>
      <c r="G41" s="74"/>
      <c r="H41" s="90">
        <v>558</v>
      </c>
      <c r="I41" s="75">
        <v>1</v>
      </c>
      <c r="J41" s="75">
        <v>0</v>
      </c>
      <c r="K41" s="96" t="s">
        <v>133</v>
      </c>
      <c r="L41" s="78" t="s">
        <v>3</v>
      </c>
      <c r="M41" s="54">
        <v>42461</v>
      </c>
      <c r="N41" s="54">
        <v>42552</v>
      </c>
      <c r="O41" s="79" t="s">
        <v>59</v>
      </c>
      <c r="P41" s="79"/>
      <c r="Q41" s="53" t="s">
        <v>0</v>
      </c>
      <c r="R41" s="184">
        <f t="shared" si="2"/>
        <v>558</v>
      </c>
      <c r="S41" s="184">
        <f t="shared" si="3"/>
        <v>0</v>
      </c>
    </row>
    <row r="42" spans="1:19" ht="36" customHeight="1" outlineLevel="2">
      <c r="A42" s="73" t="s">
        <v>266</v>
      </c>
      <c r="B42" s="57" t="s">
        <v>498</v>
      </c>
      <c r="C42" s="74" t="s">
        <v>452</v>
      </c>
      <c r="D42" s="57"/>
      <c r="E42" s="74" t="s">
        <v>23</v>
      </c>
      <c r="F42" s="57">
        <v>3</v>
      </c>
      <c r="G42" s="57"/>
      <c r="H42" s="90">
        <v>105</v>
      </c>
      <c r="I42" s="75">
        <v>1</v>
      </c>
      <c r="J42" s="75">
        <v>0</v>
      </c>
      <c r="K42" s="96" t="s">
        <v>131</v>
      </c>
      <c r="L42" s="78" t="s">
        <v>3</v>
      </c>
      <c r="M42" s="54">
        <v>42370</v>
      </c>
      <c r="N42" s="54">
        <v>42491</v>
      </c>
      <c r="O42" s="79" t="s">
        <v>59</v>
      </c>
      <c r="P42" s="79"/>
      <c r="Q42" s="53" t="s">
        <v>0</v>
      </c>
      <c r="R42" s="184">
        <f t="shared" si="2"/>
        <v>105</v>
      </c>
      <c r="S42" s="184">
        <f t="shared" si="3"/>
        <v>0</v>
      </c>
    </row>
    <row r="43" spans="1:19" ht="38.25" customHeight="1" outlineLevel="2">
      <c r="A43" s="73" t="s">
        <v>269</v>
      </c>
      <c r="B43" s="57" t="s">
        <v>498</v>
      </c>
      <c r="C43" s="74" t="s">
        <v>453</v>
      </c>
      <c r="D43" s="57"/>
      <c r="E43" s="74" t="s">
        <v>23</v>
      </c>
      <c r="F43" s="57"/>
      <c r="G43" s="57"/>
      <c r="H43" s="90">
        <v>220</v>
      </c>
      <c r="I43" s="75">
        <v>1</v>
      </c>
      <c r="J43" s="75">
        <v>0</v>
      </c>
      <c r="K43" s="96" t="s">
        <v>134</v>
      </c>
      <c r="L43" s="78" t="s">
        <v>3</v>
      </c>
      <c r="M43" s="54">
        <v>42614</v>
      </c>
      <c r="N43" s="54">
        <v>42705</v>
      </c>
      <c r="O43" s="79" t="s">
        <v>59</v>
      </c>
      <c r="P43" s="79"/>
      <c r="Q43" s="53" t="s">
        <v>0</v>
      </c>
      <c r="R43" s="184">
        <f t="shared" si="2"/>
        <v>220</v>
      </c>
      <c r="S43" s="184">
        <f t="shared" si="3"/>
        <v>0</v>
      </c>
    </row>
    <row r="44" spans="1:19" ht="36" customHeight="1" outlineLevel="2">
      <c r="A44" s="73" t="s">
        <v>272</v>
      </c>
      <c r="B44" s="57" t="s">
        <v>497</v>
      </c>
      <c r="C44" s="74" t="s">
        <v>297</v>
      </c>
      <c r="D44" s="57"/>
      <c r="E44" s="74"/>
      <c r="F44" s="57"/>
      <c r="G44" s="57"/>
      <c r="H44" s="90"/>
      <c r="I44" s="75"/>
      <c r="J44" s="75"/>
      <c r="K44" s="96"/>
      <c r="L44" s="78"/>
      <c r="M44" s="54"/>
      <c r="N44" s="54"/>
      <c r="O44" s="73"/>
      <c r="P44" s="79"/>
      <c r="Q44" s="53" t="s">
        <v>5</v>
      </c>
      <c r="R44" s="184">
        <f t="shared" si="2"/>
        <v>0</v>
      </c>
      <c r="S44" s="184">
        <f t="shared" si="3"/>
        <v>0</v>
      </c>
    </row>
    <row r="45" spans="1:19" ht="36" customHeight="1" outlineLevel="2">
      <c r="A45" s="73" t="s">
        <v>274</v>
      </c>
      <c r="B45" s="57" t="s">
        <v>117</v>
      </c>
      <c r="C45" s="74" t="s">
        <v>298</v>
      </c>
      <c r="D45" s="57"/>
      <c r="E45" s="74" t="s">
        <v>23</v>
      </c>
      <c r="F45" s="57"/>
      <c r="G45" s="57"/>
      <c r="H45" s="91">
        <v>4500</v>
      </c>
      <c r="I45" s="75">
        <v>1</v>
      </c>
      <c r="J45" s="75">
        <v>0</v>
      </c>
      <c r="K45" s="96" t="s">
        <v>118</v>
      </c>
      <c r="L45" s="78" t="s">
        <v>3</v>
      </c>
      <c r="M45" s="54">
        <v>40909</v>
      </c>
      <c r="N45" s="54">
        <v>41821</v>
      </c>
      <c r="O45" s="79" t="s">
        <v>59</v>
      </c>
      <c r="P45" s="57" t="s">
        <v>299</v>
      </c>
      <c r="Q45" s="53" t="s">
        <v>64</v>
      </c>
      <c r="R45" s="184">
        <f t="shared" si="2"/>
        <v>4500</v>
      </c>
      <c r="S45" s="184">
        <f t="shared" si="3"/>
        <v>0</v>
      </c>
    </row>
    <row r="46" spans="1:19" ht="36" customHeight="1" outlineLevel="2">
      <c r="A46" s="73" t="s">
        <v>276</v>
      </c>
      <c r="B46" s="57" t="s">
        <v>117</v>
      </c>
      <c r="C46" s="74" t="s">
        <v>374</v>
      </c>
      <c r="D46" s="57"/>
      <c r="E46" s="74" t="s">
        <v>23</v>
      </c>
      <c r="F46" s="57"/>
      <c r="G46" s="57"/>
      <c r="H46" s="90">
        <v>174</v>
      </c>
      <c r="I46" s="75">
        <v>1</v>
      </c>
      <c r="J46" s="75">
        <v>0</v>
      </c>
      <c r="K46" s="96" t="s">
        <v>129</v>
      </c>
      <c r="L46" s="78" t="s">
        <v>3</v>
      </c>
      <c r="M46" s="54">
        <v>41579</v>
      </c>
      <c r="N46" s="54">
        <v>42005</v>
      </c>
      <c r="O46" s="79" t="s">
        <v>59</v>
      </c>
      <c r="P46" s="79"/>
      <c r="Q46" s="53" t="s">
        <v>64</v>
      </c>
      <c r="R46" s="184">
        <f t="shared" si="2"/>
        <v>174</v>
      </c>
      <c r="S46" s="184">
        <f t="shared" si="3"/>
        <v>0</v>
      </c>
    </row>
    <row r="47" spans="1:19" ht="90" outlineLevel="2">
      <c r="A47" s="73" t="s">
        <v>277</v>
      </c>
      <c r="B47" s="57" t="s">
        <v>117</v>
      </c>
      <c r="C47" s="74" t="s">
        <v>513</v>
      </c>
      <c r="D47" s="57"/>
      <c r="E47" s="74" t="s">
        <v>23</v>
      </c>
      <c r="F47" s="57">
        <v>6</v>
      </c>
      <c r="G47" s="57"/>
      <c r="H47" s="90">
        <f>83+155+47+24+5+11</f>
        <v>325</v>
      </c>
      <c r="I47" s="75">
        <v>1</v>
      </c>
      <c r="J47" s="75">
        <v>0</v>
      </c>
      <c r="K47" s="92" t="s">
        <v>454</v>
      </c>
      <c r="L47" s="78" t="s">
        <v>3</v>
      </c>
      <c r="M47" s="54">
        <v>42370</v>
      </c>
      <c r="N47" s="54">
        <v>42491</v>
      </c>
      <c r="O47" s="79" t="s">
        <v>59</v>
      </c>
      <c r="P47" s="79"/>
      <c r="Q47" s="53" t="s">
        <v>0</v>
      </c>
      <c r="R47" s="184">
        <f t="shared" si="2"/>
        <v>325</v>
      </c>
      <c r="S47" s="184">
        <f t="shared" si="3"/>
        <v>0</v>
      </c>
    </row>
    <row r="48" spans="1:19" ht="23.25" customHeight="1" outlineLevel="2">
      <c r="A48" s="73" t="s">
        <v>278</v>
      </c>
      <c r="B48" s="57" t="s">
        <v>117</v>
      </c>
      <c r="C48" s="74" t="s">
        <v>285</v>
      </c>
      <c r="D48" s="57"/>
      <c r="E48" s="74" t="s">
        <v>23</v>
      </c>
      <c r="F48" s="57"/>
      <c r="G48" s="57" t="s">
        <v>286</v>
      </c>
      <c r="H48" s="91">
        <v>653</v>
      </c>
      <c r="I48" s="75">
        <v>1</v>
      </c>
      <c r="J48" s="75">
        <v>0</v>
      </c>
      <c r="K48" s="96" t="s">
        <v>128</v>
      </c>
      <c r="L48" s="78" t="s">
        <v>3</v>
      </c>
      <c r="M48" s="54">
        <v>41699</v>
      </c>
      <c r="N48" s="54">
        <v>41974</v>
      </c>
      <c r="O48" s="79" t="s">
        <v>59</v>
      </c>
      <c r="P48" s="57" t="s">
        <v>300</v>
      </c>
      <c r="Q48" s="53" t="s">
        <v>11</v>
      </c>
      <c r="R48" s="184">
        <f t="shared" si="2"/>
        <v>653</v>
      </c>
      <c r="S48" s="184">
        <f t="shared" si="3"/>
        <v>0</v>
      </c>
    </row>
    <row r="49" spans="1:19" ht="60" outlineLevel="2">
      <c r="A49" s="73" t="s">
        <v>281</v>
      </c>
      <c r="B49" s="57" t="s">
        <v>117</v>
      </c>
      <c r="C49" s="74" t="s">
        <v>516</v>
      </c>
      <c r="D49" s="57"/>
      <c r="E49" s="74" t="s">
        <v>23</v>
      </c>
      <c r="F49" s="57">
        <v>2</v>
      </c>
      <c r="G49" s="57"/>
      <c r="H49" s="90">
        <f>424+212</f>
        <v>636</v>
      </c>
      <c r="I49" s="75">
        <v>1</v>
      </c>
      <c r="J49" s="75">
        <v>0</v>
      </c>
      <c r="K49" s="96" t="s">
        <v>362</v>
      </c>
      <c r="L49" s="78" t="s">
        <v>3</v>
      </c>
      <c r="M49" s="54">
        <v>42401</v>
      </c>
      <c r="N49" s="54">
        <v>42522</v>
      </c>
      <c r="O49" s="79" t="s">
        <v>59</v>
      </c>
      <c r="P49" s="79"/>
      <c r="Q49" s="53" t="s">
        <v>0</v>
      </c>
      <c r="R49" s="184">
        <f t="shared" si="2"/>
        <v>636</v>
      </c>
      <c r="S49" s="184">
        <f t="shared" si="3"/>
        <v>0</v>
      </c>
    </row>
    <row r="50" spans="1:19" ht="30" outlineLevel="2">
      <c r="A50" s="73" t="s">
        <v>282</v>
      </c>
      <c r="B50" s="57" t="s">
        <v>117</v>
      </c>
      <c r="C50" s="74" t="s">
        <v>455</v>
      </c>
      <c r="D50" s="57"/>
      <c r="E50" s="74" t="s">
        <v>23</v>
      </c>
      <c r="F50" s="57"/>
      <c r="G50" s="57"/>
      <c r="H50" s="91">
        <v>200</v>
      </c>
      <c r="I50" s="75">
        <v>1</v>
      </c>
      <c r="J50" s="75">
        <v>0</v>
      </c>
      <c r="K50" s="96" t="s">
        <v>301</v>
      </c>
      <c r="L50" s="78" t="s">
        <v>3</v>
      </c>
      <c r="M50" s="54">
        <v>42370</v>
      </c>
      <c r="N50" s="54">
        <v>42491</v>
      </c>
      <c r="O50" s="79" t="s">
        <v>59</v>
      </c>
      <c r="P50" s="79"/>
      <c r="Q50" s="53" t="s">
        <v>0</v>
      </c>
      <c r="R50" s="184">
        <f t="shared" si="2"/>
        <v>200</v>
      </c>
      <c r="S50" s="184">
        <f t="shared" si="3"/>
        <v>0</v>
      </c>
    </row>
    <row r="51" spans="1:19" ht="30" outlineLevel="2">
      <c r="A51" s="73" t="s">
        <v>457</v>
      </c>
      <c r="B51" s="57" t="s">
        <v>117</v>
      </c>
      <c r="C51" s="74" t="s">
        <v>519</v>
      </c>
      <c r="D51" s="57"/>
      <c r="E51" s="74" t="s">
        <v>23</v>
      </c>
      <c r="F51" s="57">
        <v>8</v>
      </c>
      <c r="G51" s="57"/>
      <c r="H51" s="91">
        <f>2671+1189+1188</f>
        <v>5048</v>
      </c>
      <c r="I51" s="75">
        <v>1</v>
      </c>
      <c r="J51" s="75">
        <v>0</v>
      </c>
      <c r="K51" s="96" t="s">
        <v>302</v>
      </c>
      <c r="L51" s="78" t="s">
        <v>3</v>
      </c>
      <c r="M51" s="54">
        <v>42370</v>
      </c>
      <c r="N51" s="54">
        <v>42461</v>
      </c>
      <c r="O51" s="79" t="s">
        <v>59</v>
      </c>
      <c r="P51" s="79"/>
      <c r="Q51" s="53" t="s">
        <v>0</v>
      </c>
      <c r="R51" s="184">
        <f t="shared" si="2"/>
        <v>5048</v>
      </c>
      <c r="S51" s="184">
        <f t="shared" si="3"/>
        <v>0</v>
      </c>
    </row>
    <row r="52" spans="1:19" ht="20.25" customHeight="1" outlineLevel="2">
      <c r="A52" s="73" t="s">
        <v>458</v>
      </c>
      <c r="B52" s="57" t="s">
        <v>117</v>
      </c>
      <c r="C52" s="74" t="s">
        <v>303</v>
      </c>
      <c r="D52" s="57"/>
      <c r="E52" s="74" t="s">
        <v>23</v>
      </c>
      <c r="F52" s="57"/>
      <c r="G52" s="57"/>
      <c r="H52" s="91">
        <v>186</v>
      </c>
      <c r="I52" s="75">
        <v>1</v>
      </c>
      <c r="J52" s="75">
        <v>0</v>
      </c>
      <c r="K52" s="96" t="s">
        <v>304</v>
      </c>
      <c r="L52" s="78" t="s">
        <v>3</v>
      </c>
      <c r="M52" s="54">
        <v>42370</v>
      </c>
      <c r="N52" s="54">
        <v>42491</v>
      </c>
      <c r="O52" s="79" t="s">
        <v>59</v>
      </c>
      <c r="P52" s="79"/>
      <c r="Q52" s="53" t="s">
        <v>0</v>
      </c>
      <c r="R52" s="184">
        <f t="shared" si="2"/>
        <v>186</v>
      </c>
      <c r="S52" s="184">
        <f t="shared" si="3"/>
        <v>0</v>
      </c>
    </row>
    <row r="53" spans="1:19" ht="20.25" customHeight="1" outlineLevel="2">
      <c r="A53" s="73" t="s">
        <v>459</v>
      </c>
      <c r="B53" s="57" t="s">
        <v>117</v>
      </c>
      <c r="C53" s="74" t="s">
        <v>305</v>
      </c>
      <c r="D53" s="57"/>
      <c r="E53" s="74" t="s">
        <v>26</v>
      </c>
      <c r="F53" s="57"/>
      <c r="G53" s="57"/>
      <c r="H53" s="91">
        <v>50</v>
      </c>
      <c r="I53" s="75">
        <v>1</v>
      </c>
      <c r="J53" s="75">
        <v>0</v>
      </c>
      <c r="K53" s="96" t="s">
        <v>306</v>
      </c>
      <c r="L53" s="78" t="s">
        <v>1</v>
      </c>
      <c r="M53" s="54">
        <v>42431</v>
      </c>
      <c r="N53" s="54">
        <v>42492</v>
      </c>
      <c r="O53" s="79"/>
      <c r="P53" s="79"/>
      <c r="Q53" s="53" t="s">
        <v>0</v>
      </c>
      <c r="R53" s="184">
        <f t="shared" si="2"/>
        <v>50</v>
      </c>
      <c r="S53" s="184">
        <f t="shared" si="3"/>
        <v>0</v>
      </c>
    </row>
    <row r="54" spans="1:19" ht="30" outlineLevel="2">
      <c r="A54" s="73" t="s">
        <v>460</v>
      </c>
      <c r="B54" s="57" t="s">
        <v>117</v>
      </c>
      <c r="C54" s="74" t="s">
        <v>307</v>
      </c>
      <c r="D54" s="57"/>
      <c r="E54" s="74" t="s">
        <v>23</v>
      </c>
      <c r="F54" s="57"/>
      <c r="G54" s="57"/>
      <c r="H54" s="91">
        <v>395</v>
      </c>
      <c r="I54" s="75">
        <v>1</v>
      </c>
      <c r="J54" s="75">
        <v>0</v>
      </c>
      <c r="K54" s="96" t="s">
        <v>308</v>
      </c>
      <c r="L54" s="78" t="s">
        <v>3</v>
      </c>
      <c r="M54" s="54">
        <v>42430</v>
      </c>
      <c r="N54" s="54">
        <v>42522</v>
      </c>
      <c r="O54" s="79" t="s">
        <v>59</v>
      </c>
      <c r="P54" s="79"/>
      <c r="Q54" s="53" t="s">
        <v>0</v>
      </c>
      <c r="R54" s="184">
        <f t="shared" si="2"/>
        <v>395</v>
      </c>
      <c r="S54" s="184">
        <f t="shared" si="3"/>
        <v>0</v>
      </c>
    </row>
    <row r="55" spans="1:19" ht="36.75" customHeight="1" outlineLevel="2">
      <c r="A55" s="73" t="s">
        <v>461</v>
      </c>
      <c r="B55" s="57" t="s">
        <v>117</v>
      </c>
      <c r="C55" s="74" t="s">
        <v>521</v>
      </c>
      <c r="D55" s="57"/>
      <c r="E55" s="74" t="s">
        <v>23</v>
      </c>
      <c r="F55" s="57"/>
      <c r="G55" s="57"/>
      <c r="H55" s="91">
        <v>314</v>
      </c>
      <c r="I55" s="75">
        <v>1</v>
      </c>
      <c r="J55" s="75">
        <v>0</v>
      </c>
      <c r="K55" s="96" t="s">
        <v>351</v>
      </c>
      <c r="L55" s="78" t="s">
        <v>3</v>
      </c>
      <c r="M55" s="54">
        <v>42675</v>
      </c>
      <c r="N55" s="54">
        <v>42767</v>
      </c>
      <c r="O55" s="79" t="s">
        <v>59</v>
      </c>
      <c r="P55" s="79"/>
      <c r="Q55" s="53" t="s">
        <v>350</v>
      </c>
      <c r="R55" s="184">
        <f t="shared" si="2"/>
        <v>314</v>
      </c>
      <c r="S55" s="184">
        <f t="shared" si="3"/>
        <v>0</v>
      </c>
    </row>
    <row r="56" spans="1:19" ht="18.75" customHeight="1" outlineLevel="2">
      <c r="A56" s="73" t="s">
        <v>462</v>
      </c>
      <c r="B56" s="57" t="s">
        <v>117</v>
      </c>
      <c r="C56" s="74" t="s">
        <v>456</v>
      </c>
      <c r="D56" s="57"/>
      <c r="E56" s="74" t="s">
        <v>23</v>
      </c>
      <c r="F56" s="57"/>
      <c r="G56" s="57"/>
      <c r="H56" s="91">
        <v>2322</v>
      </c>
      <c r="I56" s="75">
        <v>1</v>
      </c>
      <c r="J56" s="75">
        <v>0</v>
      </c>
      <c r="K56" s="96" t="s">
        <v>353</v>
      </c>
      <c r="L56" s="78" t="s">
        <v>3</v>
      </c>
      <c r="M56" s="54">
        <v>42461</v>
      </c>
      <c r="N56" s="54">
        <v>42583</v>
      </c>
      <c r="O56" s="79" t="s">
        <v>59</v>
      </c>
      <c r="P56" s="79"/>
      <c r="Q56" s="53" t="s">
        <v>0</v>
      </c>
      <c r="R56" s="184">
        <f t="shared" si="2"/>
        <v>2322</v>
      </c>
      <c r="S56" s="184">
        <f t="shared" si="3"/>
        <v>0</v>
      </c>
    </row>
    <row r="57" spans="1:19" s="158" customFormat="1" ht="15.75">
      <c r="A57" s="166" t="s">
        <v>549</v>
      </c>
      <c r="B57" s="167"/>
      <c r="C57" s="167"/>
      <c r="D57" s="168"/>
      <c r="E57" s="168"/>
      <c r="F57" s="169"/>
      <c r="G57" s="169"/>
      <c r="H57" s="187">
        <f>SUM(H36:H56)</f>
        <v>18533</v>
      </c>
      <c r="I57" s="168"/>
      <c r="J57" s="168"/>
      <c r="K57" s="171"/>
      <c r="L57" s="168"/>
      <c r="M57" s="168"/>
      <c r="N57" s="168"/>
      <c r="O57" s="168"/>
      <c r="P57" s="169"/>
      <c r="Q57" s="172"/>
      <c r="R57" s="170">
        <f t="shared" ref="R57:S57" si="4">SUM(R36:R56)</f>
        <v>18533</v>
      </c>
      <c r="S57" s="170">
        <f t="shared" si="4"/>
        <v>0</v>
      </c>
    </row>
    <row r="58" spans="1:19" s="108" customFormat="1" ht="18.75" customHeight="1">
      <c r="A58" s="151">
        <v>3</v>
      </c>
      <c r="B58" s="217" t="s">
        <v>544</v>
      </c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</row>
    <row r="59" spans="1:19" s="108" customFormat="1" ht="29.25" customHeight="1">
      <c r="A59" s="211" t="s">
        <v>179</v>
      </c>
      <c r="B59" s="213" t="s">
        <v>40</v>
      </c>
      <c r="C59" s="211" t="s">
        <v>17</v>
      </c>
      <c r="D59" s="211" t="s">
        <v>34</v>
      </c>
      <c r="E59" s="211" t="s">
        <v>113</v>
      </c>
      <c r="F59" s="211" t="s">
        <v>33</v>
      </c>
      <c r="G59" s="211" t="s">
        <v>35</v>
      </c>
      <c r="H59" s="214" t="s">
        <v>114</v>
      </c>
      <c r="I59" s="215" t="s">
        <v>37</v>
      </c>
      <c r="J59" s="215" t="s">
        <v>36</v>
      </c>
      <c r="K59" s="216" t="s">
        <v>41</v>
      </c>
      <c r="L59" s="211" t="s">
        <v>38</v>
      </c>
      <c r="M59" s="211" t="s">
        <v>542</v>
      </c>
      <c r="N59" s="211" t="s">
        <v>6</v>
      </c>
      <c r="O59" s="211" t="s">
        <v>12</v>
      </c>
      <c r="P59" s="211" t="s">
        <v>39</v>
      </c>
      <c r="Q59" s="212" t="s">
        <v>9</v>
      </c>
    </row>
    <row r="60" spans="1:19" s="108" customFormat="1" ht="29.25" customHeight="1">
      <c r="A60" s="211"/>
      <c r="B60" s="213"/>
      <c r="C60" s="211"/>
      <c r="D60" s="211"/>
      <c r="E60" s="211"/>
      <c r="F60" s="211"/>
      <c r="G60" s="211"/>
      <c r="H60" s="214"/>
      <c r="I60" s="215"/>
      <c r="J60" s="215"/>
      <c r="K60" s="216"/>
      <c r="L60" s="211"/>
      <c r="M60" s="211"/>
      <c r="N60" s="211"/>
      <c r="O60" s="211"/>
      <c r="P60" s="211"/>
      <c r="Q60" s="212"/>
    </row>
    <row r="61" spans="1:19" s="103" customFormat="1" outlineLevel="2">
      <c r="A61" s="73" t="s">
        <v>170</v>
      </c>
      <c r="B61" s="57" t="s">
        <v>117</v>
      </c>
      <c r="C61" s="74" t="s">
        <v>488</v>
      </c>
      <c r="D61" s="73"/>
      <c r="E61" s="74" t="s">
        <v>23</v>
      </c>
      <c r="F61" s="57"/>
      <c r="G61" s="57"/>
      <c r="H61" s="88">
        <v>99</v>
      </c>
      <c r="I61" s="75">
        <v>1</v>
      </c>
      <c r="J61" s="75">
        <v>0</v>
      </c>
      <c r="K61" s="99" t="s">
        <v>136</v>
      </c>
      <c r="L61" s="78" t="s">
        <v>3</v>
      </c>
      <c r="M61" s="54">
        <v>42401</v>
      </c>
      <c r="N61" s="54">
        <v>42491</v>
      </c>
      <c r="O61" s="79" t="s">
        <v>59</v>
      </c>
      <c r="P61" s="79"/>
      <c r="Q61" s="53" t="s">
        <v>0</v>
      </c>
      <c r="R61" s="184">
        <f t="shared" ref="R61:R65" si="5">H61*I61</f>
        <v>99</v>
      </c>
      <c r="S61" s="184">
        <f t="shared" ref="S61:S65" si="6">H61*J61</f>
        <v>0</v>
      </c>
    </row>
    <row r="62" spans="1:19" s="103" customFormat="1" ht="30" outlineLevel="2">
      <c r="A62" s="73" t="s">
        <v>283</v>
      </c>
      <c r="B62" s="57" t="s">
        <v>497</v>
      </c>
      <c r="C62" s="74" t="s">
        <v>135</v>
      </c>
      <c r="D62" s="73"/>
      <c r="E62" s="74" t="s">
        <v>25</v>
      </c>
      <c r="F62" s="57"/>
      <c r="G62" s="57" t="s">
        <v>312</v>
      </c>
      <c r="H62" s="88">
        <v>303</v>
      </c>
      <c r="I62" s="75">
        <v>1</v>
      </c>
      <c r="J62" s="75">
        <v>0</v>
      </c>
      <c r="K62" s="99" t="s">
        <v>137</v>
      </c>
      <c r="L62" s="78" t="s">
        <v>1</v>
      </c>
      <c r="M62" s="54">
        <v>41913</v>
      </c>
      <c r="N62" s="54">
        <v>42167</v>
      </c>
      <c r="O62" s="79"/>
      <c r="P62" s="53" t="s">
        <v>313</v>
      </c>
      <c r="Q62" s="53" t="s">
        <v>11</v>
      </c>
      <c r="R62" s="184">
        <f t="shared" si="5"/>
        <v>303</v>
      </c>
      <c r="S62" s="184">
        <f t="shared" si="6"/>
        <v>0</v>
      </c>
    </row>
    <row r="63" spans="1:19" s="103" customFormat="1" outlineLevel="2">
      <c r="A63" s="73" t="s">
        <v>284</v>
      </c>
      <c r="B63" s="57" t="s">
        <v>117</v>
      </c>
      <c r="C63" s="77" t="s">
        <v>143</v>
      </c>
      <c r="D63" s="73"/>
      <c r="E63" s="74" t="s">
        <v>23</v>
      </c>
      <c r="F63" s="55"/>
      <c r="G63" s="55" t="s">
        <v>335</v>
      </c>
      <c r="H63" s="91">
        <v>1100</v>
      </c>
      <c r="I63" s="75">
        <v>1</v>
      </c>
      <c r="J63" s="75">
        <v>0</v>
      </c>
      <c r="K63" s="97" t="s">
        <v>160</v>
      </c>
      <c r="L63" s="78" t="s">
        <v>3</v>
      </c>
      <c r="M63" s="54">
        <v>41183</v>
      </c>
      <c r="N63" s="54">
        <v>42095</v>
      </c>
      <c r="O63" s="79" t="s">
        <v>59</v>
      </c>
      <c r="P63" s="53" t="s">
        <v>315</v>
      </c>
      <c r="Q63" s="53" t="s">
        <v>11</v>
      </c>
      <c r="R63" s="184">
        <f t="shared" si="5"/>
        <v>1100</v>
      </c>
      <c r="S63" s="184">
        <f t="shared" si="6"/>
        <v>0</v>
      </c>
    </row>
    <row r="64" spans="1:19" s="103" customFormat="1" ht="30" outlineLevel="2">
      <c r="A64" s="73" t="s">
        <v>291</v>
      </c>
      <c r="B64" s="57" t="s">
        <v>497</v>
      </c>
      <c r="C64" s="74" t="s">
        <v>464</v>
      </c>
      <c r="D64" s="73"/>
      <c r="E64" s="74" t="s">
        <v>25</v>
      </c>
      <c r="F64" s="57">
        <v>2</v>
      </c>
      <c r="G64" s="57"/>
      <c r="H64" s="91">
        <v>700</v>
      </c>
      <c r="I64" s="75">
        <v>1</v>
      </c>
      <c r="J64" s="75">
        <v>0</v>
      </c>
      <c r="K64" s="96" t="s">
        <v>322</v>
      </c>
      <c r="L64" s="57" t="s">
        <v>2</v>
      </c>
      <c r="M64" s="54">
        <v>42401</v>
      </c>
      <c r="N64" s="54">
        <v>42644</v>
      </c>
      <c r="O64" s="79"/>
      <c r="P64" s="79"/>
      <c r="Q64" s="53" t="s">
        <v>0</v>
      </c>
      <c r="R64" s="184">
        <f t="shared" si="5"/>
        <v>700</v>
      </c>
      <c r="S64" s="184">
        <f t="shared" si="6"/>
        <v>0</v>
      </c>
    </row>
    <row r="65" spans="1:19" s="103" customFormat="1" outlineLevel="2">
      <c r="A65" s="73" t="s">
        <v>292</v>
      </c>
      <c r="B65" s="57" t="s">
        <v>117</v>
      </c>
      <c r="C65" s="74" t="s">
        <v>246</v>
      </c>
      <c r="D65" s="55"/>
      <c r="E65" s="74" t="s">
        <v>25</v>
      </c>
      <c r="F65" s="55"/>
      <c r="G65" s="55"/>
      <c r="H65" s="91">
        <v>453</v>
      </c>
      <c r="I65" s="75">
        <v>1</v>
      </c>
      <c r="J65" s="75">
        <v>0</v>
      </c>
      <c r="K65" s="96" t="s">
        <v>247</v>
      </c>
      <c r="L65" s="57" t="s">
        <v>2</v>
      </c>
      <c r="M65" s="54">
        <v>42370</v>
      </c>
      <c r="N65" s="54">
        <v>42461</v>
      </c>
      <c r="O65" s="79"/>
      <c r="P65" s="79"/>
      <c r="Q65" s="53" t="s">
        <v>0</v>
      </c>
      <c r="R65" s="184">
        <f t="shared" si="5"/>
        <v>453</v>
      </c>
      <c r="S65" s="184">
        <f t="shared" si="6"/>
        <v>0</v>
      </c>
    </row>
    <row r="66" spans="1:19" s="158" customFormat="1" ht="15.75">
      <c r="A66" s="173" t="s">
        <v>550</v>
      </c>
      <c r="B66" s="152"/>
      <c r="C66" s="152"/>
      <c r="D66" s="153"/>
      <c r="E66" s="153"/>
      <c r="F66" s="154"/>
      <c r="G66" s="154"/>
      <c r="H66" s="185">
        <f>SUM(H61:H65)</f>
        <v>2655</v>
      </c>
      <c r="I66" s="153"/>
      <c r="J66" s="153"/>
      <c r="K66" s="156"/>
      <c r="L66" s="153"/>
      <c r="M66" s="153"/>
      <c r="N66" s="153"/>
      <c r="O66" s="153"/>
      <c r="P66" s="154"/>
      <c r="Q66" s="157"/>
      <c r="R66" s="155">
        <f>SUM(R61:R65)</f>
        <v>2655</v>
      </c>
      <c r="S66" s="155">
        <f>SUM(S61:S65)</f>
        <v>0</v>
      </c>
    </row>
    <row r="67" spans="1:19" s="108" customFormat="1" ht="18.75" customHeight="1">
      <c r="A67" s="151">
        <v>4</v>
      </c>
      <c r="B67" s="217" t="s">
        <v>545</v>
      </c>
      <c r="C67" s="218"/>
      <c r="D67" s="218"/>
      <c r="E67" s="218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</row>
    <row r="68" spans="1:19" s="108" customFormat="1" ht="29.25" customHeight="1">
      <c r="A68" s="211" t="s">
        <v>179</v>
      </c>
      <c r="B68" s="213" t="s">
        <v>40</v>
      </c>
      <c r="C68" s="211" t="s">
        <v>17</v>
      </c>
      <c r="D68" s="211" t="s">
        <v>34</v>
      </c>
      <c r="E68" s="211" t="s">
        <v>113</v>
      </c>
      <c r="F68" s="211" t="s">
        <v>33</v>
      </c>
      <c r="G68" s="211" t="s">
        <v>35</v>
      </c>
      <c r="H68" s="214" t="s">
        <v>114</v>
      </c>
      <c r="I68" s="215" t="s">
        <v>37</v>
      </c>
      <c r="J68" s="215" t="s">
        <v>36</v>
      </c>
      <c r="K68" s="216" t="s">
        <v>41</v>
      </c>
      <c r="L68" s="211" t="s">
        <v>38</v>
      </c>
      <c r="M68" s="211" t="s">
        <v>542</v>
      </c>
      <c r="N68" s="211" t="s">
        <v>6</v>
      </c>
      <c r="O68" s="211" t="s">
        <v>12</v>
      </c>
      <c r="P68" s="211" t="s">
        <v>39</v>
      </c>
      <c r="Q68" s="212" t="s">
        <v>9</v>
      </c>
    </row>
    <row r="69" spans="1:19" s="108" customFormat="1" ht="29.25" customHeight="1">
      <c r="A69" s="211"/>
      <c r="B69" s="213"/>
      <c r="C69" s="211"/>
      <c r="D69" s="211"/>
      <c r="E69" s="211"/>
      <c r="F69" s="211"/>
      <c r="G69" s="211"/>
      <c r="H69" s="214"/>
      <c r="I69" s="215"/>
      <c r="J69" s="215"/>
      <c r="K69" s="216"/>
      <c r="L69" s="211"/>
      <c r="M69" s="211"/>
      <c r="N69" s="211"/>
      <c r="O69" s="211"/>
      <c r="P69" s="211"/>
      <c r="Q69" s="212"/>
    </row>
    <row r="70" spans="1:19" s="103" customFormat="1" ht="30" outlineLevel="2">
      <c r="A70" s="73" t="s">
        <v>309</v>
      </c>
      <c r="B70" s="57" t="s">
        <v>117</v>
      </c>
      <c r="C70" s="77" t="s">
        <v>141</v>
      </c>
      <c r="D70" s="55"/>
      <c r="E70" s="77" t="s">
        <v>30</v>
      </c>
      <c r="F70" s="55"/>
      <c r="G70" s="55" t="s">
        <v>204</v>
      </c>
      <c r="H70" s="88">
        <v>7660</v>
      </c>
      <c r="I70" s="75">
        <v>1</v>
      </c>
      <c r="J70" s="75">
        <v>0</v>
      </c>
      <c r="K70" s="97" t="s">
        <v>127</v>
      </c>
      <c r="L70" s="78" t="s">
        <v>2</v>
      </c>
      <c r="M70" s="54">
        <v>41518</v>
      </c>
      <c r="N70" s="54">
        <v>41871</v>
      </c>
      <c r="O70" s="79"/>
      <c r="P70" s="53" t="s">
        <v>205</v>
      </c>
      <c r="Q70" s="53" t="s">
        <v>11</v>
      </c>
      <c r="R70" s="184">
        <f t="shared" ref="R70:R114" si="7">H70*I70</f>
        <v>7660</v>
      </c>
      <c r="S70" s="184">
        <f t="shared" ref="S70:S114" si="8">H70*J70</f>
        <v>0</v>
      </c>
    </row>
    <row r="71" spans="1:19" s="103" customFormat="1" ht="30" outlineLevel="2">
      <c r="A71" s="73" t="s">
        <v>310</v>
      </c>
      <c r="B71" s="57" t="s">
        <v>117</v>
      </c>
      <c r="C71" s="77" t="s">
        <v>142</v>
      </c>
      <c r="D71" s="55"/>
      <c r="E71" s="77" t="s">
        <v>30</v>
      </c>
      <c r="F71" s="55"/>
      <c r="G71" s="55" t="s">
        <v>330</v>
      </c>
      <c r="H71" s="88">
        <v>3873</v>
      </c>
      <c r="I71" s="75">
        <v>1</v>
      </c>
      <c r="J71" s="75">
        <v>0</v>
      </c>
      <c r="K71" s="97" t="s">
        <v>159</v>
      </c>
      <c r="L71" s="78" t="s">
        <v>2</v>
      </c>
      <c r="M71" s="54">
        <v>41699</v>
      </c>
      <c r="N71" s="54">
        <v>42202</v>
      </c>
      <c r="O71" s="79"/>
      <c r="P71" s="53" t="s">
        <v>207</v>
      </c>
      <c r="Q71" s="53" t="s">
        <v>11</v>
      </c>
      <c r="R71" s="184">
        <f t="shared" si="7"/>
        <v>3873</v>
      </c>
      <c r="S71" s="184">
        <f t="shared" si="8"/>
        <v>0</v>
      </c>
    </row>
    <row r="72" spans="1:19" s="103" customFormat="1" ht="45" outlineLevel="2">
      <c r="A72" s="73" t="s">
        <v>311</v>
      </c>
      <c r="B72" s="57" t="s">
        <v>117</v>
      </c>
      <c r="C72" s="80" t="s">
        <v>211</v>
      </c>
      <c r="D72" s="55"/>
      <c r="E72" s="77" t="s">
        <v>30</v>
      </c>
      <c r="F72" s="55"/>
      <c r="G72" s="55" t="s">
        <v>212</v>
      </c>
      <c r="H72" s="90">
        <v>216</v>
      </c>
      <c r="I72" s="75">
        <v>1</v>
      </c>
      <c r="J72" s="75">
        <v>0</v>
      </c>
      <c r="K72" s="98" t="s">
        <v>161</v>
      </c>
      <c r="L72" s="79" t="s">
        <v>1</v>
      </c>
      <c r="M72" s="54">
        <v>41974</v>
      </c>
      <c r="N72" s="54">
        <v>42370</v>
      </c>
      <c r="O72" s="79"/>
      <c r="P72" s="79"/>
      <c r="Q72" s="79" t="s">
        <v>47</v>
      </c>
      <c r="R72" s="184">
        <f t="shared" si="7"/>
        <v>216</v>
      </c>
      <c r="S72" s="184">
        <f t="shared" si="8"/>
        <v>0</v>
      </c>
    </row>
    <row r="73" spans="1:19" s="103" customFormat="1" outlineLevel="2">
      <c r="A73" s="73" t="s">
        <v>314</v>
      </c>
      <c r="B73" s="57" t="s">
        <v>117</v>
      </c>
      <c r="C73" s="77" t="s">
        <v>214</v>
      </c>
      <c r="D73" s="55"/>
      <c r="E73" s="80"/>
      <c r="F73" s="55"/>
      <c r="G73" s="55"/>
      <c r="H73" s="56"/>
      <c r="I73" s="75"/>
      <c r="J73" s="75"/>
      <c r="K73" s="96"/>
      <c r="L73" s="78"/>
      <c r="M73" s="54"/>
      <c r="N73" s="79"/>
      <c r="O73" s="79"/>
      <c r="P73" s="79"/>
      <c r="Q73" s="53" t="s">
        <v>5</v>
      </c>
      <c r="R73" s="184">
        <f t="shared" si="7"/>
        <v>0</v>
      </c>
      <c r="S73" s="184">
        <f t="shared" si="8"/>
        <v>0</v>
      </c>
    </row>
    <row r="74" spans="1:19" s="103" customFormat="1" ht="30" outlineLevel="2">
      <c r="A74" s="73" t="s">
        <v>316</v>
      </c>
      <c r="B74" s="57" t="s">
        <v>117</v>
      </c>
      <c r="C74" s="74" t="s">
        <v>144</v>
      </c>
      <c r="D74" s="55"/>
      <c r="E74" s="77" t="s">
        <v>30</v>
      </c>
      <c r="F74" s="55"/>
      <c r="G74" s="55"/>
      <c r="H74" s="91">
        <v>817</v>
      </c>
      <c r="I74" s="75">
        <v>1</v>
      </c>
      <c r="J74" s="75">
        <v>0</v>
      </c>
      <c r="K74" s="92" t="s">
        <v>163</v>
      </c>
      <c r="L74" s="78" t="s">
        <v>358</v>
      </c>
      <c r="M74" s="54">
        <v>42020</v>
      </c>
      <c r="N74" s="54">
        <v>42522</v>
      </c>
      <c r="O74" s="79"/>
      <c r="P74" s="79"/>
      <c r="Q74" s="53" t="s">
        <v>47</v>
      </c>
      <c r="R74" s="184">
        <f t="shared" si="7"/>
        <v>817</v>
      </c>
      <c r="S74" s="184">
        <f t="shared" si="8"/>
        <v>0</v>
      </c>
    </row>
    <row r="75" spans="1:19" s="103" customFormat="1" ht="60" outlineLevel="2">
      <c r="A75" s="73" t="s">
        <v>321</v>
      </c>
      <c r="B75" s="57" t="s">
        <v>117</v>
      </c>
      <c r="C75" s="80" t="s">
        <v>406</v>
      </c>
      <c r="D75" s="55"/>
      <c r="E75" s="77" t="s">
        <v>30</v>
      </c>
      <c r="F75" s="55">
        <v>2</v>
      </c>
      <c r="G75" s="55" t="s">
        <v>218</v>
      </c>
      <c r="H75" s="92">
        <f>596+ 603</f>
        <v>1199</v>
      </c>
      <c r="I75" s="75">
        <v>1</v>
      </c>
      <c r="J75" s="75">
        <v>0</v>
      </c>
      <c r="K75" s="92" t="s">
        <v>363</v>
      </c>
      <c r="L75" s="79" t="s">
        <v>2</v>
      </c>
      <c r="M75" s="54">
        <v>41730</v>
      </c>
      <c r="N75" s="54">
        <v>42401</v>
      </c>
      <c r="O75" s="79"/>
      <c r="P75" s="79"/>
      <c r="Q75" s="53" t="s">
        <v>47</v>
      </c>
      <c r="R75" s="184">
        <f t="shared" si="7"/>
        <v>1199</v>
      </c>
      <c r="S75" s="184">
        <f t="shared" si="8"/>
        <v>0</v>
      </c>
    </row>
    <row r="76" spans="1:19" s="103" customFormat="1" ht="45" outlineLevel="2">
      <c r="A76" s="73" t="s">
        <v>364</v>
      </c>
      <c r="B76" s="57" t="s">
        <v>117</v>
      </c>
      <c r="C76" s="80" t="s">
        <v>145</v>
      </c>
      <c r="D76" s="55"/>
      <c r="E76" s="77" t="s">
        <v>30</v>
      </c>
      <c r="F76" s="55"/>
      <c r="G76" s="55" t="s">
        <v>220</v>
      </c>
      <c r="H76" s="90">
        <v>1273</v>
      </c>
      <c r="I76" s="75">
        <v>1</v>
      </c>
      <c r="J76" s="75">
        <v>0</v>
      </c>
      <c r="K76" s="98" t="s">
        <v>407</v>
      </c>
      <c r="L76" s="79" t="s">
        <v>2</v>
      </c>
      <c r="M76" s="54">
        <v>41852</v>
      </c>
      <c r="N76" s="54">
        <v>42430</v>
      </c>
      <c r="O76" s="79"/>
      <c r="P76" s="79"/>
      <c r="Q76" s="53" t="s">
        <v>47</v>
      </c>
      <c r="R76" s="184">
        <f t="shared" si="7"/>
        <v>1273</v>
      </c>
      <c r="S76" s="184">
        <f t="shared" si="8"/>
        <v>0</v>
      </c>
    </row>
    <row r="77" spans="1:19" s="103" customFormat="1" ht="45" outlineLevel="2">
      <c r="A77" s="73" t="s">
        <v>412</v>
      </c>
      <c r="B77" s="57" t="s">
        <v>497</v>
      </c>
      <c r="C77" s="74" t="s">
        <v>146</v>
      </c>
      <c r="D77" s="55"/>
      <c r="E77" s="77"/>
      <c r="F77" s="55"/>
      <c r="G77" s="55"/>
      <c r="H77" s="93"/>
      <c r="I77" s="75"/>
      <c r="J77" s="75"/>
      <c r="K77" s="93"/>
      <c r="L77" s="53"/>
      <c r="M77" s="54"/>
      <c r="N77" s="79"/>
      <c r="O77" s="79"/>
      <c r="P77" s="79"/>
      <c r="Q77" s="53" t="s">
        <v>5</v>
      </c>
      <c r="R77" s="184">
        <f t="shared" si="7"/>
        <v>0</v>
      </c>
      <c r="S77" s="184">
        <f t="shared" si="8"/>
        <v>0</v>
      </c>
    </row>
    <row r="78" spans="1:19" s="103" customFormat="1" ht="30" outlineLevel="2">
      <c r="A78" s="73" t="s">
        <v>413</v>
      </c>
      <c r="B78" s="57" t="s">
        <v>117</v>
      </c>
      <c r="C78" s="74" t="s">
        <v>147</v>
      </c>
      <c r="D78" s="55"/>
      <c r="E78" s="77" t="s">
        <v>66</v>
      </c>
      <c r="F78" s="55"/>
      <c r="G78" s="55" t="s">
        <v>328</v>
      </c>
      <c r="H78" s="91">
        <v>130</v>
      </c>
      <c r="I78" s="75">
        <v>1</v>
      </c>
      <c r="J78" s="75">
        <v>0</v>
      </c>
      <c r="K78" s="96" t="s">
        <v>166</v>
      </c>
      <c r="L78" s="78" t="s">
        <v>2</v>
      </c>
      <c r="M78" s="54">
        <v>41730</v>
      </c>
      <c r="N78" s="54">
        <v>42095</v>
      </c>
      <c r="O78" s="79"/>
      <c r="P78" s="53" t="s">
        <v>223</v>
      </c>
      <c r="Q78" s="53" t="s">
        <v>11</v>
      </c>
      <c r="R78" s="184">
        <f t="shared" si="7"/>
        <v>130</v>
      </c>
      <c r="S78" s="184">
        <f t="shared" si="8"/>
        <v>0</v>
      </c>
    </row>
    <row r="79" spans="1:19" s="103" customFormat="1" ht="45" outlineLevel="2">
      <c r="A79" s="73" t="s">
        <v>414</v>
      </c>
      <c r="B79" s="57" t="s">
        <v>498</v>
      </c>
      <c r="C79" s="74" t="s">
        <v>408</v>
      </c>
      <c r="D79" s="55"/>
      <c r="E79" s="77" t="s">
        <v>66</v>
      </c>
      <c r="F79" s="55"/>
      <c r="G79" s="55" t="s">
        <v>224</v>
      </c>
      <c r="H79" s="91">
        <v>81</v>
      </c>
      <c r="I79" s="75">
        <v>1</v>
      </c>
      <c r="J79" s="75">
        <v>0</v>
      </c>
      <c r="K79" s="96" t="s">
        <v>167</v>
      </c>
      <c r="L79" s="78" t="s">
        <v>1</v>
      </c>
      <c r="M79" s="54">
        <v>41883</v>
      </c>
      <c r="N79" s="54">
        <v>42370</v>
      </c>
      <c r="O79" s="79"/>
      <c r="P79" s="79"/>
      <c r="Q79" s="53" t="s">
        <v>47</v>
      </c>
      <c r="R79" s="184">
        <f t="shared" si="7"/>
        <v>81</v>
      </c>
      <c r="S79" s="184">
        <f t="shared" si="8"/>
        <v>0</v>
      </c>
    </row>
    <row r="80" spans="1:19" s="103" customFormat="1" ht="45" outlineLevel="2">
      <c r="A80" s="73" t="s">
        <v>415</v>
      </c>
      <c r="B80" s="57" t="s">
        <v>498</v>
      </c>
      <c r="C80" s="74" t="s">
        <v>148</v>
      </c>
      <c r="D80" s="55"/>
      <c r="E80" s="77" t="s">
        <v>30</v>
      </c>
      <c r="F80" s="55"/>
      <c r="G80" s="55" t="s">
        <v>225</v>
      </c>
      <c r="H80" s="91">
        <v>260</v>
      </c>
      <c r="I80" s="75">
        <v>1</v>
      </c>
      <c r="J80" s="75">
        <v>0</v>
      </c>
      <c r="K80" s="96" t="s">
        <v>168</v>
      </c>
      <c r="L80" s="78" t="s">
        <v>1</v>
      </c>
      <c r="M80" s="54">
        <v>41883</v>
      </c>
      <c r="N80" s="54">
        <v>42430</v>
      </c>
      <c r="O80" s="79"/>
      <c r="P80" s="79"/>
      <c r="Q80" s="53" t="s">
        <v>47</v>
      </c>
      <c r="R80" s="184">
        <f t="shared" si="7"/>
        <v>260</v>
      </c>
      <c r="S80" s="184">
        <f t="shared" si="8"/>
        <v>0</v>
      </c>
    </row>
    <row r="81" spans="1:19" s="103" customFormat="1" ht="30" outlineLevel="2">
      <c r="A81" s="73" t="s">
        <v>416</v>
      </c>
      <c r="B81" s="57" t="s">
        <v>117</v>
      </c>
      <c r="C81" s="74" t="s">
        <v>489</v>
      </c>
      <c r="D81" s="55"/>
      <c r="E81" s="77" t="s">
        <v>66</v>
      </c>
      <c r="F81" s="55"/>
      <c r="G81" s="55"/>
      <c r="H81" s="91">
        <v>100</v>
      </c>
      <c r="I81" s="75">
        <v>1</v>
      </c>
      <c r="J81" s="75">
        <v>0</v>
      </c>
      <c r="K81" s="96" t="s">
        <v>169</v>
      </c>
      <c r="L81" s="78" t="s">
        <v>1</v>
      </c>
      <c r="M81" s="54">
        <v>42461</v>
      </c>
      <c r="N81" s="54">
        <v>42614</v>
      </c>
      <c r="O81" s="79"/>
      <c r="P81" s="79"/>
      <c r="Q81" s="53" t="s">
        <v>0</v>
      </c>
      <c r="R81" s="184">
        <f t="shared" si="7"/>
        <v>100</v>
      </c>
      <c r="S81" s="184">
        <f t="shared" si="8"/>
        <v>0</v>
      </c>
    </row>
    <row r="82" spans="1:19" s="103" customFormat="1" outlineLevel="2">
      <c r="A82" s="73" t="s">
        <v>417</v>
      </c>
      <c r="B82" s="57" t="s">
        <v>117</v>
      </c>
      <c r="C82" s="74" t="s">
        <v>149</v>
      </c>
      <c r="D82" s="55"/>
      <c r="E82" s="77"/>
      <c r="F82" s="55"/>
      <c r="G82" s="55"/>
      <c r="H82" s="90"/>
      <c r="I82" s="75"/>
      <c r="J82" s="75"/>
      <c r="K82" s="96"/>
      <c r="L82" s="78"/>
      <c r="M82" s="54"/>
      <c r="N82" s="79"/>
      <c r="O82" s="79"/>
      <c r="P82" s="79"/>
      <c r="Q82" s="53" t="s">
        <v>5</v>
      </c>
      <c r="R82" s="184">
        <f t="shared" si="7"/>
        <v>0</v>
      </c>
      <c r="S82" s="184">
        <f t="shared" si="8"/>
        <v>0</v>
      </c>
    </row>
    <row r="83" spans="1:19" s="103" customFormat="1" ht="30" outlineLevel="2">
      <c r="A83" s="73" t="s">
        <v>418</v>
      </c>
      <c r="B83" s="57" t="s">
        <v>117</v>
      </c>
      <c r="C83" s="94" t="s">
        <v>150</v>
      </c>
      <c r="D83" s="55"/>
      <c r="E83" s="77" t="s">
        <v>30</v>
      </c>
      <c r="F83" s="55"/>
      <c r="G83" s="55" t="s">
        <v>226</v>
      </c>
      <c r="H83" s="91">
        <v>1525</v>
      </c>
      <c r="I83" s="75">
        <v>1</v>
      </c>
      <c r="J83" s="75">
        <v>0</v>
      </c>
      <c r="K83" s="99" t="s">
        <v>171</v>
      </c>
      <c r="L83" s="78" t="s">
        <v>2</v>
      </c>
      <c r="M83" s="54">
        <v>41730</v>
      </c>
      <c r="N83" s="54">
        <v>42240</v>
      </c>
      <c r="O83" s="79"/>
      <c r="P83" s="53" t="s">
        <v>227</v>
      </c>
      <c r="Q83" s="53" t="s">
        <v>11</v>
      </c>
      <c r="R83" s="184">
        <f t="shared" si="7"/>
        <v>1525</v>
      </c>
      <c r="S83" s="184">
        <f t="shared" si="8"/>
        <v>0</v>
      </c>
    </row>
    <row r="84" spans="1:19" s="103" customFormat="1" ht="60" outlineLevel="2">
      <c r="A84" s="73" t="s">
        <v>419</v>
      </c>
      <c r="B84" s="57" t="s">
        <v>117</v>
      </c>
      <c r="C84" s="74" t="s">
        <v>493</v>
      </c>
      <c r="D84" s="55"/>
      <c r="E84" s="77" t="s">
        <v>30</v>
      </c>
      <c r="F84" s="55"/>
      <c r="G84" s="55"/>
      <c r="H84" s="90">
        <f>500+500</f>
        <v>1000</v>
      </c>
      <c r="I84" s="75">
        <v>1</v>
      </c>
      <c r="J84" s="75">
        <v>0</v>
      </c>
      <c r="K84" s="139" t="s">
        <v>496</v>
      </c>
      <c r="L84" s="78" t="s">
        <v>1</v>
      </c>
      <c r="M84" s="54">
        <v>42095</v>
      </c>
      <c r="N84" s="54">
        <v>42675</v>
      </c>
      <c r="O84" s="79"/>
      <c r="P84" s="53"/>
      <c r="Q84" s="53" t="s">
        <v>47</v>
      </c>
      <c r="R84" s="184">
        <f t="shared" si="7"/>
        <v>1000</v>
      </c>
      <c r="S84" s="184">
        <f t="shared" si="8"/>
        <v>0</v>
      </c>
    </row>
    <row r="85" spans="1:19" s="103" customFormat="1" ht="30" outlineLevel="2">
      <c r="A85" s="73" t="s">
        <v>420</v>
      </c>
      <c r="B85" s="57" t="s">
        <v>117</v>
      </c>
      <c r="C85" s="74" t="s">
        <v>151</v>
      </c>
      <c r="D85" s="55"/>
      <c r="E85" s="77" t="s">
        <v>66</v>
      </c>
      <c r="F85" s="55"/>
      <c r="G85" s="55" t="s">
        <v>231</v>
      </c>
      <c r="H85" s="95">
        <v>99</v>
      </c>
      <c r="I85" s="75">
        <v>1</v>
      </c>
      <c r="J85" s="75">
        <v>0</v>
      </c>
      <c r="K85" s="99" t="s">
        <v>165</v>
      </c>
      <c r="L85" s="78" t="s">
        <v>1</v>
      </c>
      <c r="M85" s="54">
        <v>41821</v>
      </c>
      <c r="N85" s="54">
        <v>42167</v>
      </c>
      <c r="O85" s="79"/>
      <c r="P85" s="53" t="s">
        <v>232</v>
      </c>
      <c r="Q85" s="53" t="s">
        <v>11</v>
      </c>
      <c r="R85" s="184">
        <f t="shared" si="7"/>
        <v>99</v>
      </c>
      <c r="S85" s="184">
        <f t="shared" si="8"/>
        <v>0</v>
      </c>
    </row>
    <row r="86" spans="1:19" s="103" customFormat="1" ht="30" outlineLevel="2">
      <c r="A86" s="73" t="s">
        <v>421</v>
      </c>
      <c r="B86" s="57" t="s">
        <v>497</v>
      </c>
      <c r="C86" s="74" t="s">
        <v>152</v>
      </c>
      <c r="D86" s="55"/>
      <c r="E86" s="77" t="s">
        <v>30</v>
      </c>
      <c r="F86" s="55"/>
      <c r="G86" s="55" t="s">
        <v>228</v>
      </c>
      <c r="H86" s="95">
        <v>836</v>
      </c>
      <c r="I86" s="75">
        <v>1</v>
      </c>
      <c r="J86" s="75">
        <v>0</v>
      </c>
      <c r="K86" s="99" t="s">
        <v>410</v>
      </c>
      <c r="L86" s="78" t="s">
        <v>2</v>
      </c>
      <c r="M86" s="54">
        <v>42036</v>
      </c>
      <c r="N86" s="54">
        <v>42167</v>
      </c>
      <c r="O86" s="79"/>
      <c r="P86" s="79"/>
      <c r="Q86" s="53" t="s">
        <v>47</v>
      </c>
      <c r="R86" s="184">
        <f t="shared" si="7"/>
        <v>836</v>
      </c>
      <c r="S86" s="184">
        <f t="shared" si="8"/>
        <v>0</v>
      </c>
    </row>
    <row r="87" spans="1:19" s="103" customFormat="1" ht="30" outlineLevel="2">
      <c r="A87" s="73" t="s">
        <v>422</v>
      </c>
      <c r="B87" s="57" t="s">
        <v>117</v>
      </c>
      <c r="C87" s="74" t="s">
        <v>153</v>
      </c>
      <c r="D87" s="55"/>
      <c r="E87" s="77" t="s">
        <v>66</v>
      </c>
      <c r="F87" s="55"/>
      <c r="G87" s="55" t="s">
        <v>233</v>
      </c>
      <c r="H87" s="88">
        <v>65</v>
      </c>
      <c r="I87" s="75">
        <v>1</v>
      </c>
      <c r="J87" s="75">
        <v>0</v>
      </c>
      <c r="K87" s="99" t="s">
        <v>172</v>
      </c>
      <c r="L87" s="78" t="s">
        <v>1</v>
      </c>
      <c r="M87" s="54">
        <v>41852</v>
      </c>
      <c r="N87" s="54">
        <v>42114</v>
      </c>
      <c r="O87" s="79"/>
      <c r="P87" s="53" t="s">
        <v>234</v>
      </c>
      <c r="Q87" s="53" t="s">
        <v>11</v>
      </c>
      <c r="R87" s="184">
        <f t="shared" si="7"/>
        <v>65</v>
      </c>
      <c r="S87" s="184">
        <f t="shared" si="8"/>
        <v>0</v>
      </c>
    </row>
    <row r="88" spans="1:19" s="103" customFormat="1" ht="30" outlineLevel="2">
      <c r="A88" s="73" t="s">
        <v>423</v>
      </c>
      <c r="B88" s="57" t="s">
        <v>497</v>
      </c>
      <c r="C88" s="74" t="s">
        <v>491</v>
      </c>
      <c r="D88" s="55"/>
      <c r="E88" s="77" t="s">
        <v>30</v>
      </c>
      <c r="F88" s="55"/>
      <c r="G88" s="55" t="s">
        <v>235</v>
      </c>
      <c r="H88" s="88">
        <v>286</v>
      </c>
      <c r="I88" s="75">
        <v>1</v>
      </c>
      <c r="J88" s="75">
        <v>0</v>
      </c>
      <c r="K88" s="99" t="s">
        <v>173</v>
      </c>
      <c r="L88" s="78" t="s">
        <v>1</v>
      </c>
      <c r="M88" s="54">
        <v>41913</v>
      </c>
      <c r="N88" s="54">
        <v>42370</v>
      </c>
      <c r="O88" s="79"/>
      <c r="P88" s="79"/>
      <c r="Q88" s="53" t="s">
        <v>47</v>
      </c>
      <c r="R88" s="184">
        <f t="shared" si="7"/>
        <v>286</v>
      </c>
      <c r="S88" s="184">
        <f t="shared" si="8"/>
        <v>0</v>
      </c>
    </row>
    <row r="89" spans="1:19" s="103" customFormat="1" ht="30" outlineLevel="2">
      <c r="A89" s="73" t="s">
        <v>424</v>
      </c>
      <c r="B89" s="57" t="s">
        <v>117</v>
      </c>
      <c r="C89" s="74" t="s">
        <v>154</v>
      </c>
      <c r="D89" s="55"/>
      <c r="E89" s="77" t="s">
        <v>30</v>
      </c>
      <c r="F89" s="55"/>
      <c r="G89" s="55" t="s">
        <v>238</v>
      </c>
      <c r="H89" s="88">
        <v>778</v>
      </c>
      <c r="I89" s="75">
        <v>1</v>
      </c>
      <c r="J89" s="75">
        <v>0</v>
      </c>
      <c r="K89" s="99" t="s">
        <v>174</v>
      </c>
      <c r="L89" s="78" t="s">
        <v>1</v>
      </c>
      <c r="M89" s="54">
        <v>42036</v>
      </c>
      <c r="N89" s="54">
        <v>42461</v>
      </c>
      <c r="O89" s="79"/>
      <c r="P89" s="79"/>
      <c r="Q89" s="53" t="s">
        <v>47</v>
      </c>
      <c r="R89" s="184">
        <f t="shared" si="7"/>
        <v>778</v>
      </c>
      <c r="S89" s="184">
        <f t="shared" si="8"/>
        <v>0</v>
      </c>
    </row>
    <row r="90" spans="1:19" s="103" customFormat="1" ht="30" outlineLevel="2">
      <c r="A90" s="73" t="s">
        <v>425</v>
      </c>
      <c r="B90" s="57" t="s">
        <v>117</v>
      </c>
      <c r="C90" s="74" t="s">
        <v>155</v>
      </c>
      <c r="D90" s="55"/>
      <c r="E90" s="77" t="s">
        <v>30</v>
      </c>
      <c r="F90" s="55">
        <v>3</v>
      </c>
      <c r="G90" s="55" t="s">
        <v>228</v>
      </c>
      <c r="H90" s="91">
        <v>283</v>
      </c>
      <c r="I90" s="75">
        <v>1</v>
      </c>
      <c r="J90" s="75">
        <v>0</v>
      </c>
      <c r="K90" s="99" t="s">
        <v>175</v>
      </c>
      <c r="L90" s="78" t="s">
        <v>1</v>
      </c>
      <c r="M90" s="54">
        <v>42248</v>
      </c>
      <c r="N90" s="54">
        <v>42644</v>
      </c>
      <c r="O90" s="79"/>
      <c r="P90" s="79"/>
      <c r="Q90" s="53" t="s">
        <v>47</v>
      </c>
      <c r="R90" s="184">
        <f t="shared" si="7"/>
        <v>283</v>
      </c>
      <c r="S90" s="184">
        <f t="shared" si="8"/>
        <v>0</v>
      </c>
    </row>
    <row r="91" spans="1:19" s="103" customFormat="1" ht="30" outlineLevel="2">
      <c r="A91" s="73" t="s">
        <v>426</v>
      </c>
      <c r="B91" s="57" t="s">
        <v>117</v>
      </c>
      <c r="C91" s="74" t="s">
        <v>349</v>
      </c>
      <c r="D91" s="55"/>
      <c r="E91" s="77" t="s">
        <v>66</v>
      </c>
      <c r="F91" s="55"/>
      <c r="G91" s="77"/>
      <c r="H91" s="91">
        <v>190</v>
      </c>
      <c r="I91" s="75">
        <v>1</v>
      </c>
      <c r="J91" s="75">
        <v>0</v>
      </c>
      <c r="K91" s="99" t="s">
        <v>352</v>
      </c>
      <c r="L91" s="78" t="s">
        <v>2</v>
      </c>
      <c r="M91" s="54">
        <v>42370</v>
      </c>
      <c r="N91" s="54">
        <v>42522</v>
      </c>
      <c r="O91" s="79"/>
      <c r="P91" s="79"/>
      <c r="Q91" s="53" t="s">
        <v>0</v>
      </c>
      <c r="R91" s="184">
        <f t="shared" si="7"/>
        <v>190</v>
      </c>
      <c r="S91" s="184">
        <f t="shared" si="8"/>
        <v>0</v>
      </c>
    </row>
    <row r="92" spans="1:19" s="103" customFormat="1" ht="30" outlineLevel="2">
      <c r="A92" s="73" t="s">
        <v>427</v>
      </c>
      <c r="B92" s="57" t="s">
        <v>497</v>
      </c>
      <c r="C92" s="74" t="s">
        <v>490</v>
      </c>
      <c r="D92" s="55"/>
      <c r="E92" s="77" t="s">
        <v>30</v>
      </c>
      <c r="F92" s="55"/>
      <c r="G92" s="55" t="s">
        <v>239</v>
      </c>
      <c r="H92" s="88">
        <v>130</v>
      </c>
      <c r="I92" s="75">
        <v>1</v>
      </c>
      <c r="J92" s="75">
        <v>0</v>
      </c>
      <c r="K92" s="99" t="s">
        <v>176</v>
      </c>
      <c r="L92" s="78" t="s">
        <v>1</v>
      </c>
      <c r="M92" s="54">
        <v>41913</v>
      </c>
      <c r="N92" s="54">
        <v>42401</v>
      </c>
      <c r="O92" s="79"/>
      <c r="P92" s="79"/>
      <c r="Q92" s="53" t="s">
        <v>47</v>
      </c>
      <c r="R92" s="184">
        <f t="shared" si="7"/>
        <v>130</v>
      </c>
      <c r="S92" s="184">
        <f t="shared" si="8"/>
        <v>0</v>
      </c>
    </row>
    <row r="93" spans="1:19" s="103" customFormat="1" ht="30" outlineLevel="2">
      <c r="A93" s="73" t="s">
        <v>428</v>
      </c>
      <c r="B93" s="57" t="s">
        <v>497</v>
      </c>
      <c r="C93" s="74" t="s">
        <v>240</v>
      </c>
      <c r="D93" s="55"/>
      <c r="E93" s="77" t="s">
        <v>20</v>
      </c>
      <c r="F93" s="55"/>
      <c r="G93" s="55"/>
      <c r="H93" s="88">
        <v>357</v>
      </c>
      <c r="I93" s="75">
        <v>1</v>
      </c>
      <c r="J93" s="75">
        <v>0</v>
      </c>
      <c r="K93" s="99" t="s">
        <v>164</v>
      </c>
      <c r="L93" s="78" t="s">
        <v>2</v>
      </c>
      <c r="M93" s="54">
        <v>42401</v>
      </c>
      <c r="N93" s="54">
        <v>42491</v>
      </c>
      <c r="O93" s="79"/>
      <c r="P93" s="79"/>
      <c r="Q93" s="53" t="s">
        <v>0</v>
      </c>
      <c r="R93" s="184">
        <f t="shared" si="7"/>
        <v>357</v>
      </c>
      <c r="S93" s="184">
        <f t="shared" si="8"/>
        <v>0</v>
      </c>
    </row>
    <row r="94" spans="1:19" s="103" customFormat="1" ht="30" outlineLevel="2">
      <c r="A94" s="73" t="s">
        <v>429</v>
      </c>
      <c r="B94" s="57" t="s">
        <v>497</v>
      </c>
      <c r="C94" s="74" t="s">
        <v>156</v>
      </c>
      <c r="D94" s="55"/>
      <c r="E94" s="77" t="s">
        <v>30</v>
      </c>
      <c r="F94" s="55"/>
      <c r="G94" s="55"/>
      <c r="H94" s="91">
        <v>320</v>
      </c>
      <c r="I94" s="75">
        <v>1</v>
      </c>
      <c r="J94" s="75">
        <v>0</v>
      </c>
      <c r="K94" s="99" t="s">
        <v>177</v>
      </c>
      <c r="L94" s="78" t="s">
        <v>2</v>
      </c>
      <c r="M94" s="54">
        <v>42491</v>
      </c>
      <c r="N94" s="54">
        <v>42767</v>
      </c>
      <c r="O94" s="79"/>
      <c r="P94" s="79"/>
      <c r="Q94" s="53" t="s">
        <v>0</v>
      </c>
      <c r="R94" s="184">
        <f t="shared" si="7"/>
        <v>320</v>
      </c>
      <c r="S94" s="184">
        <f t="shared" si="8"/>
        <v>0</v>
      </c>
    </row>
    <row r="95" spans="1:19" s="103" customFormat="1" outlineLevel="2">
      <c r="A95" s="73" t="s">
        <v>430</v>
      </c>
      <c r="B95" s="57" t="s">
        <v>117</v>
      </c>
      <c r="C95" s="74" t="s">
        <v>138</v>
      </c>
      <c r="D95" s="55"/>
      <c r="E95" s="74"/>
      <c r="F95" s="55"/>
      <c r="G95" s="55"/>
      <c r="H95" s="91"/>
      <c r="I95" s="75"/>
      <c r="J95" s="75"/>
      <c r="K95" s="99"/>
      <c r="L95" s="78"/>
      <c r="M95" s="54"/>
      <c r="N95" s="54"/>
      <c r="O95" s="79"/>
      <c r="P95" s="79"/>
      <c r="Q95" s="53" t="s">
        <v>5</v>
      </c>
      <c r="R95" s="184">
        <f t="shared" si="7"/>
        <v>0</v>
      </c>
      <c r="S95" s="184">
        <f t="shared" si="8"/>
        <v>0</v>
      </c>
    </row>
    <row r="96" spans="1:19" s="103" customFormat="1" ht="30" outlineLevel="2">
      <c r="A96" s="73" t="s">
        <v>431</v>
      </c>
      <c r="B96" s="57" t="s">
        <v>117</v>
      </c>
      <c r="C96" s="74" t="s">
        <v>492</v>
      </c>
      <c r="D96" s="55"/>
      <c r="E96" s="77" t="s">
        <v>30</v>
      </c>
      <c r="F96" s="55"/>
      <c r="G96" s="55"/>
      <c r="H96" s="91">
        <v>2205</v>
      </c>
      <c r="I96" s="75">
        <v>1</v>
      </c>
      <c r="J96" s="75">
        <v>0</v>
      </c>
      <c r="K96" s="99" t="s">
        <v>178</v>
      </c>
      <c r="L96" s="78" t="s">
        <v>2</v>
      </c>
      <c r="M96" s="54">
        <v>42430</v>
      </c>
      <c r="N96" s="54">
        <v>42705</v>
      </c>
      <c r="O96" s="79"/>
      <c r="P96" s="79"/>
      <c r="Q96" s="53" t="s">
        <v>0</v>
      </c>
      <c r="R96" s="184">
        <f t="shared" si="7"/>
        <v>2205</v>
      </c>
      <c r="S96" s="184">
        <f t="shared" si="8"/>
        <v>0</v>
      </c>
    </row>
    <row r="97" spans="1:19" s="103" customFormat="1" ht="30" outlineLevel="2">
      <c r="A97" s="73" t="s">
        <v>432</v>
      </c>
      <c r="B97" s="57" t="s">
        <v>498</v>
      </c>
      <c r="C97" s="74" t="s">
        <v>157</v>
      </c>
      <c r="D97" s="55"/>
      <c r="E97" s="74"/>
      <c r="F97" s="55"/>
      <c r="G97" s="55"/>
      <c r="H97" s="91"/>
      <c r="I97" s="75"/>
      <c r="J97" s="75"/>
      <c r="K97" s="99"/>
      <c r="L97" s="78"/>
      <c r="M97" s="54"/>
      <c r="N97" s="54"/>
      <c r="O97" s="79"/>
      <c r="P97" s="79"/>
      <c r="Q97" s="53" t="s">
        <v>5</v>
      </c>
      <c r="R97" s="184">
        <f t="shared" si="7"/>
        <v>0</v>
      </c>
      <c r="S97" s="184">
        <f t="shared" si="8"/>
        <v>0</v>
      </c>
    </row>
    <row r="98" spans="1:19" s="103" customFormat="1" ht="45" outlineLevel="2">
      <c r="A98" s="73" t="s">
        <v>433</v>
      </c>
      <c r="B98" s="57" t="s">
        <v>498</v>
      </c>
      <c r="C98" s="74" t="s">
        <v>158</v>
      </c>
      <c r="D98" s="55"/>
      <c r="E98" s="77"/>
      <c r="F98" s="55"/>
      <c r="G98" s="55"/>
      <c r="H98" s="91"/>
      <c r="I98" s="75"/>
      <c r="J98" s="75"/>
      <c r="K98" s="99"/>
      <c r="L98" s="78"/>
      <c r="M98" s="54"/>
      <c r="N98" s="79"/>
      <c r="O98" s="79"/>
      <c r="P98" s="79"/>
      <c r="Q98" s="53" t="s">
        <v>5</v>
      </c>
      <c r="R98" s="184">
        <f t="shared" si="7"/>
        <v>0</v>
      </c>
      <c r="S98" s="184">
        <f t="shared" si="8"/>
        <v>0</v>
      </c>
    </row>
    <row r="99" spans="1:19" s="103" customFormat="1" ht="30" outlineLevel="2">
      <c r="A99" s="73" t="s">
        <v>434</v>
      </c>
      <c r="B99" s="57" t="s">
        <v>498</v>
      </c>
      <c r="C99" s="74" t="s">
        <v>241</v>
      </c>
      <c r="D99" s="55"/>
      <c r="E99" s="74" t="s">
        <v>30</v>
      </c>
      <c r="F99" s="55"/>
      <c r="G99" s="55"/>
      <c r="H99" s="91">
        <v>430</v>
      </c>
      <c r="I99" s="75">
        <v>1</v>
      </c>
      <c r="J99" s="75">
        <v>0</v>
      </c>
      <c r="K99" s="96" t="s">
        <v>242</v>
      </c>
      <c r="L99" s="57" t="s">
        <v>2</v>
      </c>
      <c r="M99" s="54">
        <v>42401</v>
      </c>
      <c r="N99" s="54">
        <v>42614</v>
      </c>
      <c r="O99" s="79"/>
      <c r="P99" s="79"/>
      <c r="Q99" s="53" t="s">
        <v>0</v>
      </c>
      <c r="R99" s="184">
        <f t="shared" si="7"/>
        <v>430</v>
      </c>
      <c r="S99" s="184">
        <f t="shared" si="8"/>
        <v>0</v>
      </c>
    </row>
    <row r="100" spans="1:19" s="103" customFormat="1" ht="30" outlineLevel="2">
      <c r="A100" s="73" t="s">
        <v>435</v>
      </c>
      <c r="B100" s="57" t="s">
        <v>498</v>
      </c>
      <c r="C100" s="74" t="s">
        <v>336</v>
      </c>
      <c r="D100" s="55"/>
      <c r="E100" s="74" t="s">
        <v>66</v>
      </c>
      <c r="F100" s="55"/>
      <c r="G100" s="55"/>
      <c r="H100" s="91">
        <v>157</v>
      </c>
      <c r="I100" s="75">
        <v>1</v>
      </c>
      <c r="J100" s="75">
        <v>0</v>
      </c>
      <c r="K100" s="96" t="s">
        <v>243</v>
      </c>
      <c r="L100" s="57" t="s">
        <v>2</v>
      </c>
      <c r="M100" s="54">
        <v>42401</v>
      </c>
      <c r="N100" s="54">
        <v>42614</v>
      </c>
      <c r="O100" s="79"/>
      <c r="P100" s="79"/>
      <c r="Q100" s="53" t="s">
        <v>0</v>
      </c>
      <c r="R100" s="184">
        <f t="shared" si="7"/>
        <v>157</v>
      </c>
      <c r="S100" s="184">
        <f t="shared" si="8"/>
        <v>0</v>
      </c>
    </row>
    <row r="101" spans="1:19" s="103" customFormat="1" ht="30" outlineLevel="2">
      <c r="A101" s="73" t="s">
        <v>436</v>
      </c>
      <c r="B101" s="57" t="s">
        <v>117</v>
      </c>
      <c r="C101" s="74" t="s">
        <v>244</v>
      </c>
      <c r="D101" s="55"/>
      <c r="E101" s="74" t="s">
        <v>20</v>
      </c>
      <c r="F101" s="55"/>
      <c r="G101" s="55"/>
      <c r="H101" s="91">
        <v>300</v>
      </c>
      <c r="I101" s="75">
        <v>1</v>
      </c>
      <c r="J101" s="75">
        <v>0</v>
      </c>
      <c r="K101" s="96" t="s">
        <v>245</v>
      </c>
      <c r="L101" s="57" t="s">
        <v>2</v>
      </c>
      <c r="M101" s="54">
        <v>42370</v>
      </c>
      <c r="N101" s="54">
        <v>42461</v>
      </c>
      <c r="O101" s="79"/>
      <c r="P101" s="79"/>
      <c r="Q101" s="53" t="s">
        <v>0</v>
      </c>
      <c r="R101" s="184">
        <f t="shared" si="7"/>
        <v>300</v>
      </c>
      <c r="S101" s="184">
        <f t="shared" si="8"/>
        <v>0</v>
      </c>
    </row>
    <row r="102" spans="1:19" s="103" customFormat="1" ht="45" outlineLevel="2">
      <c r="A102" s="73" t="s">
        <v>437</v>
      </c>
      <c r="B102" s="57" t="s">
        <v>117</v>
      </c>
      <c r="C102" s="74" t="s">
        <v>494</v>
      </c>
      <c r="D102" s="55"/>
      <c r="E102" s="74" t="s">
        <v>30</v>
      </c>
      <c r="F102" s="55">
        <v>2</v>
      </c>
      <c r="G102" s="55"/>
      <c r="H102" s="91">
        <v>1250</v>
      </c>
      <c r="I102" s="75">
        <v>1</v>
      </c>
      <c r="J102" s="75">
        <v>0</v>
      </c>
      <c r="K102" s="96" t="s">
        <v>495</v>
      </c>
      <c r="L102" s="57" t="s">
        <v>2</v>
      </c>
      <c r="M102" s="54">
        <v>42491</v>
      </c>
      <c r="N102" s="54">
        <v>42705</v>
      </c>
      <c r="O102" s="79"/>
      <c r="P102" s="79"/>
      <c r="Q102" s="53" t="s">
        <v>0</v>
      </c>
      <c r="R102" s="184">
        <f t="shared" si="7"/>
        <v>1250</v>
      </c>
      <c r="S102" s="184">
        <f t="shared" si="8"/>
        <v>0</v>
      </c>
    </row>
    <row r="103" spans="1:19" s="103" customFormat="1" ht="30" outlineLevel="2">
      <c r="A103" s="73" t="s">
        <v>438</v>
      </c>
      <c r="B103" s="57" t="s">
        <v>117</v>
      </c>
      <c r="C103" s="74" t="s">
        <v>248</v>
      </c>
      <c r="D103" s="55"/>
      <c r="E103" s="74" t="s">
        <v>30</v>
      </c>
      <c r="F103" s="55"/>
      <c r="G103" s="55"/>
      <c r="H103" s="91">
        <v>198</v>
      </c>
      <c r="I103" s="75">
        <v>1</v>
      </c>
      <c r="J103" s="75">
        <v>0</v>
      </c>
      <c r="K103" s="96" t="s">
        <v>169</v>
      </c>
      <c r="L103" s="57" t="s">
        <v>2</v>
      </c>
      <c r="M103" s="54">
        <v>42370</v>
      </c>
      <c r="N103" s="54">
        <v>42614</v>
      </c>
      <c r="O103" s="79"/>
      <c r="P103" s="79"/>
      <c r="Q103" s="53" t="s">
        <v>0</v>
      </c>
      <c r="R103" s="184">
        <f t="shared" si="7"/>
        <v>198</v>
      </c>
      <c r="S103" s="184">
        <f t="shared" si="8"/>
        <v>0</v>
      </c>
    </row>
    <row r="104" spans="1:19" s="103" customFormat="1" ht="30" outlineLevel="2">
      <c r="A104" s="73" t="s">
        <v>439</v>
      </c>
      <c r="B104" s="57" t="s">
        <v>117</v>
      </c>
      <c r="C104" s="74" t="s">
        <v>249</v>
      </c>
      <c r="D104" s="55"/>
      <c r="E104" s="74" t="s">
        <v>30</v>
      </c>
      <c r="F104" s="55"/>
      <c r="G104" s="55"/>
      <c r="H104" s="91">
        <v>450</v>
      </c>
      <c r="I104" s="75">
        <v>1</v>
      </c>
      <c r="J104" s="75">
        <v>0</v>
      </c>
      <c r="K104" s="96" t="s">
        <v>250</v>
      </c>
      <c r="L104" s="57" t="s">
        <v>2</v>
      </c>
      <c r="M104" s="54">
        <v>42614</v>
      </c>
      <c r="N104" s="54">
        <v>42826</v>
      </c>
      <c r="O104" s="79"/>
      <c r="P104" s="79"/>
      <c r="Q104" s="53" t="s">
        <v>0</v>
      </c>
      <c r="R104" s="184">
        <f t="shared" si="7"/>
        <v>450</v>
      </c>
      <c r="S104" s="184">
        <f t="shared" si="8"/>
        <v>0</v>
      </c>
    </row>
    <row r="105" spans="1:19" s="103" customFormat="1" ht="30" outlineLevel="2">
      <c r="A105" s="73" t="s">
        <v>440</v>
      </c>
      <c r="B105" s="57" t="s">
        <v>497</v>
      </c>
      <c r="C105" s="74" t="s">
        <v>375</v>
      </c>
      <c r="D105" s="55"/>
      <c r="E105" s="74" t="s">
        <v>30</v>
      </c>
      <c r="F105" s="55"/>
      <c r="G105" s="55"/>
      <c r="H105" s="91">
        <v>139</v>
      </c>
      <c r="I105" s="75">
        <v>1</v>
      </c>
      <c r="J105" s="75">
        <v>0</v>
      </c>
      <c r="K105" s="96" t="s">
        <v>251</v>
      </c>
      <c r="L105" s="57" t="s">
        <v>2</v>
      </c>
      <c r="M105" s="54">
        <v>42401</v>
      </c>
      <c r="N105" s="54">
        <v>42614</v>
      </c>
      <c r="O105" s="79"/>
      <c r="P105" s="79"/>
      <c r="Q105" s="53" t="s">
        <v>0</v>
      </c>
      <c r="R105" s="184">
        <f t="shared" si="7"/>
        <v>139</v>
      </c>
      <c r="S105" s="184">
        <f t="shared" si="8"/>
        <v>0</v>
      </c>
    </row>
    <row r="106" spans="1:19" s="103" customFormat="1" ht="30" outlineLevel="2">
      <c r="A106" s="73" t="s">
        <v>441</v>
      </c>
      <c r="B106" s="57" t="s">
        <v>497</v>
      </c>
      <c r="C106" s="74" t="s">
        <v>253</v>
      </c>
      <c r="D106" s="55"/>
      <c r="E106" s="74" t="s">
        <v>30</v>
      </c>
      <c r="F106" s="55"/>
      <c r="G106" s="55"/>
      <c r="H106" s="91">
        <v>619</v>
      </c>
      <c r="I106" s="75">
        <v>1</v>
      </c>
      <c r="J106" s="75">
        <v>0</v>
      </c>
      <c r="K106" s="96" t="s">
        <v>359</v>
      </c>
      <c r="L106" s="57" t="s">
        <v>2</v>
      </c>
      <c r="M106" s="54">
        <v>42430</v>
      </c>
      <c r="N106" s="54">
        <v>42644</v>
      </c>
      <c r="O106" s="79"/>
      <c r="P106" s="79"/>
      <c r="Q106" s="53" t="s">
        <v>0</v>
      </c>
      <c r="R106" s="184">
        <f t="shared" si="7"/>
        <v>619</v>
      </c>
      <c r="S106" s="184">
        <f t="shared" si="8"/>
        <v>0</v>
      </c>
    </row>
    <row r="107" spans="1:19" s="103" customFormat="1" ht="30" outlineLevel="2">
      <c r="A107" s="73" t="s">
        <v>442</v>
      </c>
      <c r="B107" s="57" t="s">
        <v>497</v>
      </c>
      <c r="C107" s="74" t="s">
        <v>411</v>
      </c>
      <c r="D107" s="55"/>
      <c r="E107" s="74" t="s">
        <v>66</v>
      </c>
      <c r="F107" s="55"/>
      <c r="G107" s="55"/>
      <c r="H107" s="91">
        <v>96</v>
      </c>
      <c r="I107" s="75">
        <v>1</v>
      </c>
      <c r="J107" s="75">
        <v>0</v>
      </c>
      <c r="K107" s="96" t="s">
        <v>254</v>
      </c>
      <c r="L107" s="57" t="s">
        <v>2</v>
      </c>
      <c r="M107" s="54">
        <v>42491</v>
      </c>
      <c r="N107" s="54">
        <v>42705</v>
      </c>
      <c r="O107" s="79"/>
      <c r="P107" s="79"/>
      <c r="Q107" s="53" t="s">
        <v>0</v>
      </c>
      <c r="R107" s="184">
        <f t="shared" si="7"/>
        <v>96</v>
      </c>
      <c r="S107" s="184">
        <f t="shared" si="8"/>
        <v>0</v>
      </c>
    </row>
    <row r="108" spans="1:19" s="108" customFormat="1" ht="29.25" customHeight="1">
      <c r="A108" s="211" t="s">
        <v>179</v>
      </c>
      <c r="B108" s="213" t="s">
        <v>40</v>
      </c>
      <c r="C108" s="211" t="s">
        <v>17</v>
      </c>
      <c r="D108" s="211" t="s">
        <v>34</v>
      </c>
      <c r="E108" s="211" t="s">
        <v>113</v>
      </c>
      <c r="F108" s="211" t="s">
        <v>33</v>
      </c>
      <c r="G108" s="211" t="s">
        <v>35</v>
      </c>
      <c r="H108" s="214" t="s">
        <v>114</v>
      </c>
      <c r="I108" s="215" t="s">
        <v>37</v>
      </c>
      <c r="J108" s="215" t="s">
        <v>36</v>
      </c>
      <c r="K108" s="216" t="s">
        <v>41</v>
      </c>
      <c r="L108" s="211" t="s">
        <v>38</v>
      </c>
      <c r="M108" s="211" t="s">
        <v>542</v>
      </c>
      <c r="N108" s="211" t="s">
        <v>6</v>
      </c>
      <c r="O108" s="211" t="s">
        <v>12</v>
      </c>
      <c r="P108" s="211" t="s">
        <v>39</v>
      </c>
      <c r="Q108" s="212" t="s">
        <v>9</v>
      </c>
    </row>
    <row r="109" spans="1:19" s="108" customFormat="1" ht="29.25" customHeight="1">
      <c r="A109" s="211"/>
      <c r="B109" s="213"/>
      <c r="C109" s="211"/>
      <c r="D109" s="211"/>
      <c r="E109" s="211"/>
      <c r="F109" s="211"/>
      <c r="G109" s="211"/>
      <c r="H109" s="214"/>
      <c r="I109" s="215"/>
      <c r="J109" s="215"/>
      <c r="K109" s="216"/>
      <c r="L109" s="211"/>
      <c r="M109" s="211"/>
      <c r="N109" s="211"/>
      <c r="O109" s="211"/>
      <c r="P109" s="211"/>
      <c r="Q109" s="212"/>
    </row>
    <row r="110" spans="1:19" s="103" customFormat="1" ht="30" outlineLevel="2">
      <c r="A110" s="53" t="s">
        <v>444</v>
      </c>
      <c r="B110" s="57" t="s">
        <v>497</v>
      </c>
      <c r="C110" s="74" t="s">
        <v>366</v>
      </c>
      <c r="D110" s="55"/>
      <c r="E110" s="74" t="s">
        <v>66</v>
      </c>
      <c r="F110" s="55"/>
      <c r="G110" s="55"/>
      <c r="H110" s="91">
        <v>54</v>
      </c>
      <c r="I110" s="75">
        <v>1</v>
      </c>
      <c r="J110" s="75">
        <v>0</v>
      </c>
      <c r="K110" s="96" t="s">
        <v>367</v>
      </c>
      <c r="L110" s="57" t="s">
        <v>2</v>
      </c>
      <c r="M110" s="54">
        <v>42491</v>
      </c>
      <c r="N110" s="54">
        <v>42705</v>
      </c>
      <c r="O110" s="79"/>
      <c r="P110" s="79"/>
      <c r="Q110" s="53" t="s">
        <v>0</v>
      </c>
      <c r="R110" s="184">
        <f t="shared" si="7"/>
        <v>54</v>
      </c>
      <c r="S110" s="184">
        <f t="shared" si="8"/>
        <v>0</v>
      </c>
    </row>
    <row r="111" spans="1:19" s="103" customFormat="1" ht="30" outlineLevel="2">
      <c r="A111" s="53" t="s">
        <v>445</v>
      </c>
      <c r="B111" s="57" t="s">
        <v>497</v>
      </c>
      <c r="C111" s="74" t="s">
        <v>369</v>
      </c>
      <c r="D111" s="55"/>
      <c r="E111" s="74" t="s">
        <v>30</v>
      </c>
      <c r="F111" s="55"/>
      <c r="G111" s="55"/>
      <c r="H111" s="91">
        <v>217</v>
      </c>
      <c r="I111" s="75">
        <v>1</v>
      </c>
      <c r="J111" s="75">
        <v>0</v>
      </c>
      <c r="K111" s="96" t="s">
        <v>368</v>
      </c>
      <c r="L111" s="57" t="s">
        <v>2</v>
      </c>
      <c r="M111" s="54">
        <v>42401</v>
      </c>
      <c r="N111" s="54">
        <v>42614</v>
      </c>
      <c r="O111" s="79"/>
      <c r="P111" s="79"/>
      <c r="Q111" s="53" t="s">
        <v>0</v>
      </c>
      <c r="R111" s="184">
        <f t="shared" si="7"/>
        <v>217</v>
      </c>
      <c r="S111" s="184">
        <f t="shared" si="8"/>
        <v>0</v>
      </c>
    </row>
    <row r="112" spans="1:19" s="103" customFormat="1" ht="30" outlineLevel="2">
      <c r="A112" s="53" t="s">
        <v>446</v>
      </c>
      <c r="B112" s="57" t="s">
        <v>497</v>
      </c>
      <c r="C112" s="74" t="s">
        <v>499</v>
      </c>
      <c r="D112" s="55"/>
      <c r="E112" s="74" t="s">
        <v>30</v>
      </c>
      <c r="F112" s="55"/>
      <c r="G112" s="55"/>
      <c r="H112" s="91">
        <v>410</v>
      </c>
      <c r="I112" s="75">
        <v>1</v>
      </c>
      <c r="J112" s="75">
        <v>0</v>
      </c>
      <c r="K112" s="96" t="s">
        <v>371</v>
      </c>
      <c r="L112" s="57" t="s">
        <v>2</v>
      </c>
      <c r="M112" s="54">
        <v>42430</v>
      </c>
      <c r="N112" s="54">
        <v>42644</v>
      </c>
      <c r="O112" s="79"/>
      <c r="P112" s="79"/>
      <c r="Q112" s="53" t="s">
        <v>0</v>
      </c>
      <c r="R112" s="184">
        <f t="shared" si="7"/>
        <v>410</v>
      </c>
      <c r="S112" s="184">
        <f t="shared" si="8"/>
        <v>0</v>
      </c>
    </row>
    <row r="113" spans="1:19" s="103" customFormat="1" ht="30" outlineLevel="2">
      <c r="A113" s="53" t="s">
        <v>447</v>
      </c>
      <c r="B113" s="57" t="s">
        <v>117</v>
      </c>
      <c r="C113" s="74" t="s">
        <v>357</v>
      </c>
      <c r="D113" s="55"/>
      <c r="E113" s="74" t="s">
        <v>30</v>
      </c>
      <c r="F113" s="55"/>
      <c r="G113" s="55"/>
      <c r="H113" s="91">
        <v>1019</v>
      </c>
      <c r="I113" s="75">
        <v>1</v>
      </c>
      <c r="J113" s="75">
        <v>0</v>
      </c>
      <c r="K113" s="96" t="s">
        <v>356</v>
      </c>
      <c r="L113" s="57" t="s">
        <v>2</v>
      </c>
      <c r="M113" s="54">
        <v>42705</v>
      </c>
      <c r="N113" s="54">
        <v>42979</v>
      </c>
      <c r="O113" s="79"/>
      <c r="P113" s="79"/>
      <c r="Q113" s="53" t="s">
        <v>0</v>
      </c>
      <c r="R113" s="184">
        <f t="shared" si="7"/>
        <v>1019</v>
      </c>
      <c r="S113" s="184">
        <f t="shared" si="8"/>
        <v>0</v>
      </c>
    </row>
    <row r="114" spans="1:19" s="103" customFormat="1" ht="30" outlineLevel="2">
      <c r="A114" s="53" t="s">
        <v>448</v>
      </c>
      <c r="B114" s="57" t="s">
        <v>117</v>
      </c>
      <c r="C114" s="74" t="s">
        <v>360</v>
      </c>
      <c r="D114" s="55"/>
      <c r="E114" s="74" t="s">
        <v>30</v>
      </c>
      <c r="F114" s="55"/>
      <c r="G114" s="55"/>
      <c r="H114" s="91">
        <v>2100</v>
      </c>
      <c r="I114" s="75">
        <f>1000/H114</f>
        <v>0.47619047619047616</v>
      </c>
      <c r="J114" s="75">
        <f>1100/H114</f>
        <v>0.52380952380952384</v>
      </c>
      <c r="K114" s="96" t="s">
        <v>361</v>
      </c>
      <c r="L114" s="57" t="s">
        <v>2</v>
      </c>
      <c r="M114" s="54">
        <v>42430</v>
      </c>
      <c r="N114" s="54">
        <v>42675</v>
      </c>
      <c r="O114" s="79"/>
      <c r="P114" s="79"/>
      <c r="Q114" s="53" t="s">
        <v>0</v>
      </c>
      <c r="R114" s="184">
        <f t="shared" si="7"/>
        <v>1000</v>
      </c>
      <c r="S114" s="184">
        <f t="shared" si="8"/>
        <v>1100</v>
      </c>
    </row>
    <row r="115" spans="1:19" s="158" customFormat="1" ht="15.75">
      <c r="A115" s="173" t="s">
        <v>551</v>
      </c>
      <c r="B115" s="152"/>
      <c r="C115" s="152"/>
      <c r="D115" s="153"/>
      <c r="E115" s="153"/>
      <c r="F115" s="153"/>
      <c r="G115" s="154"/>
      <c r="H115" s="185">
        <f>SUM(H110:H114,H70:H107)</f>
        <v>31122</v>
      </c>
      <c r="I115" s="153"/>
      <c r="J115" s="153"/>
      <c r="K115" s="156"/>
      <c r="L115" s="153"/>
      <c r="M115" s="153"/>
      <c r="N115" s="153"/>
      <c r="O115" s="153"/>
      <c r="P115" s="154"/>
      <c r="Q115" s="157"/>
      <c r="R115" s="155">
        <f>SUM(R70:R114)</f>
        <v>30022</v>
      </c>
      <c r="S115" s="155">
        <f>SUM(S70:S114)</f>
        <v>1100</v>
      </c>
    </row>
    <row r="116" spans="1:19" s="108" customFormat="1" ht="18.75" customHeight="1">
      <c r="A116" s="151">
        <v>5</v>
      </c>
      <c r="B116" s="217" t="s">
        <v>546</v>
      </c>
      <c r="C116" s="218"/>
      <c r="D116" s="218"/>
      <c r="E116" s="218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</row>
    <row r="117" spans="1:19" s="108" customFormat="1" ht="29.25" customHeight="1">
      <c r="A117" s="211" t="s">
        <v>179</v>
      </c>
      <c r="B117" s="213" t="s">
        <v>40</v>
      </c>
      <c r="C117" s="211" t="s">
        <v>17</v>
      </c>
      <c r="D117" s="211" t="s">
        <v>34</v>
      </c>
      <c r="E117" s="211" t="s">
        <v>113</v>
      </c>
      <c r="F117" s="211" t="s">
        <v>33</v>
      </c>
      <c r="G117" s="211" t="s">
        <v>35</v>
      </c>
      <c r="H117" s="214" t="s">
        <v>114</v>
      </c>
      <c r="I117" s="215" t="s">
        <v>37</v>
      </c>
      <c r="J117" s="215" t="s">
        <v>36</v>
      </c>
      <c r="K117" s="216" t="s">
        <v>41</v>
      </c>
      <c r="L117" s="211" t="s">
        <v>38</v>
      </c>
      <c r="M117" s="211" t="s">
        <v>542</v>
      </c>
      <c r="N117" s="211" t="s">
        <v>6</v>
      </c>
      <c r="O117" s="211" t="s">
        <v>12</v>
      </c>
      <c r="P117" s="211" t="s">
        <v>39</v>
      </c>
      <c r="Q117" s="212" t="s">
        <v>9</v>
      </c>
    </row>
    <row r="118" spans="1:19" s="108" customFormat="1" ht="29.25" customHeight="1">
      <c r="A118" s="211"/>
      <c r="B118" s="213"/>
      <c r="C118" s="211"/>
      <c r="D118" s="211"/>
      <c r="E118" s="211"/>
      <c r="F118" s="211"/>
      <c r="G118" s="211"/>
      <c r="H118" s="214"/>
      <c r="I118" s="215"/>
      <c r="J118" s="215"/>
      <c r="K118" s="216"/>
      <c r="L118" s="211"/>
      <c r="M118" s="211"/>
      <c r="N118" s="211"/>
      <c r="O118" s="211"/>
      <c r="P118" s="211"/>
      <c r="Q118" s="212"/>
    </row>
    <row r="119" spans="1:19" s="129" customFormat="1" ht="21" customHeight="1" outlineLevel="2">
      <c r="A119" s="73" t="s">
        <v>394</v>
      </c>
      <c r="B119" s="57" t="s">
        <v>117</v>
      </c>
      <c r="C119" s="70" t="s">
        <v>180</v>
      </c>
      <c r="D119" s="53"/>
      <c r="E119" s="70" t="s">
        <v>70</v>
      </c>
      <c r="F119" s="53"/>
      <c r="G119" s="53" t="s">
        <v>181</v>
      </c>
      <c r="H119" s="88">
        <v>173</v>
      </c>
      <c r="I119" s="75">
        <v>1</v>
      </c>
      <c r="J119" s="75">
        <v>0</v>
      </c>
      <c r="K119" s="93" t="s">
        <v>387</v>
      </c>
      <c r="L119" s="78" t="s">
        <v>1</v>
      </c>
      <c r="M119" s="54">
        <v>41699</v>
      </c>
      <c r="N119" s="54">
        <v>41821</v>
      </c>
      <c r="O119" s="76"/>
      <c r="P119" s="53" t="s">
        <v>182</v>
      </c>
      <c r="Q119" s="53" t="s">
        <v>11</v>
      </c>
      <c r="R119" s="184">
        <f t="shared" ref="R119:R130" si="9">H119*I119</f>
        <v>173</v>
      </c>
      <c r="S119" s="184">
        <f t="shared" ref="S119:S130" si="10">H119*J119</f>
        <v>0</v>
      </c>
    </row>
    <row r="120" spans="1:19" s="129" customFormat="1" ht="19.5" customHeight="1" outlineLevel="2">
      <c r="A120" s="73" t="s">
        <v>395</v>
      </c>
      <c r="B120" s="57" t="s">
        <v>117</v>
      </c>
      <c r="C120" s="70" t="s">
        <v>183</v>
      </c>
      <c r="D120" s="53"/>
      <c r="E120" s="70" t="s">
        <v>70</v>
      </c>
      <c r="F120" s="53"/>
      <c r="G120" s="53" t="s">
        <v>184</v>
      </c>
      <c r="H120" s="88">
        <v>152</v>
      </c>
      <c r="I120" s="75">
        <v>1</v>
      </c>
      <c r="J120" s="75">
        <v>0</v>
      </c>
      <c r="K120" s="93" t="s">
        <v>388</v>
      </c>
      <c r="L120" s="78" t="s">
        <v>1</v>
      </c>
      <c r="M120" s="54">
        <v>41760</v>
      </c>
      <c r="N120" s="54">
        <v>41806</v>
      </c>
      <c r="O120" s="76"/>
      <c r="P120" s="53" t="s">
        <v>185</v>
      </c>
      <c r="Q120" s="53" t="s">
        <v>11</v>
      </c>
      <c r="R120" s="184">
        <f t="shared" si="9"/>
        <v>152</v>
      </c>
      <c r="S120" s="184">
        <f t="shared" si="10"/>
        <v>0</v>
      </c>
    </row>
    <row r="121" spans="1:19" s="129" customFormat="1" ht="19.5" customHeight="1" outlineLevel="2">
      <c r="A121" s="73" t="s">
        <v>396</v>
      </c>
      <c r="B121" s="57" t="s">
        <v>117</v>
      </c>
      <c r="C121" s="70" t="s">
        <v>380</v>
      </c>
      <c r="D121" s="53"/>
      <c r="E121" s="70" t="s">
        <v>70</v>
      </c>
      <c r="F121" s="53"/>
      <c r="G121" s="53" t="s">
        <v>186</v>
      </c>
      <c r="H121" s="88">
        <v>115</v>
      </c>
      <c r="I121" s="75">
        <v>1</v>
      </c>
      <c r="J121" s="75">
        <v>0</v>
      </c>
      <c r="K121" s="93" t="s">
        <v>389</v>
      </c>
      <c r="L121" s="78" t="s">
        <v>1</v>
      </c>
      <c r="M121" s="54">
        <v>41671</v>
      </c>
      <c r="N121" s="54">
        <v>41751</v>
      </c>
      <c r="O121" s="76"/>
      <c r="P121" s="53" t="s">
        <v>187</v>
      </c>
      <c r="Q121" s="53" t="s">
        <v>11</v>
      </c>
      <c r="R121" s="184">
        <f t="shared" si="9"/>
        <v>115</v>
      </c>
      <c r="S121" s="184">
        <f t="shared" si="10"/>
        <v>0</v>
      </c>
    </row>
    <row r="122" spans="1:19" s="129" customFormat="1" ht="21" customHeight="1" outlineLevel="2">
      <c r="A122" s="73" t="s">
        <v>397</v>
      </c>
      <c r="B122" s="57" t="s">
        <v>117</v>
      </c>
      <c r="C122" s="70" t="s">
        <v>381</v>
      </c>
      <c r="D122" s="53"/>
      <c r="E122" s="70" t="s">
        <v>70</v>
      </c>
      <c r="F122" s="53"/>
      <c r="G122" s="53" t="s">
        <v>188</v>
      </c>
      <c r="H122" s="88">
        <v>188</v>
      </c>
      <c r="I122" s="75">
        <v>1</v>
      </c>
      <c r="J122" s="75">
        <v>0</v>
      </c>
      <c r="K122" s="93" t="s">
        <v>390</v>
      </c>
      <c r="L122" s="78" t="s">
        <v>1</v>
      </c>
      <c r="M122" s="54">
        <v>41730</v>
      </c>
      <c r="N122" s="54">
        <v>41827</v>
      </c>
      <c r="O122" s="76"/>
      <c r="P122" s="53" t="s">
        <v>189</v>
      </c>
      <c r="Q122" s="53" t="s">
        <v>11</v>
      </c>
      <c r="R122" s="184">
        <f t="shared" si="9"/>
        <v>188</v>
      </c>
      <c r="S122" s="184">
        <f t="shared" si="10"/>
        <v>0</v>
      </c>
    </row>
    <row r="123" spans="1:19" s="129" customFormat="1" ht="21" customHeight="1" outlineLevel="2">
      <c r="A123" s="73" t="s">
        <v>398</v>
      </c>
      <c r="B123" s="57" t="s">
        <v>117</v>
      </c>
      <c r="C123" s="70" t="s">
        <v>190</v>
      </c>
      <c r="D123" s="53"/>
      <c r="E123" s="70" t="s">
        <v>70</v>
      </c>
      <c r="F123" s="53"/>
      <c r="G123" s="53" t="s">
        <v>191</v>
      </c>
      <c r="H123" s="88">
        <v>94</v>
      </c>
      <c r="I123" s="75">
        <v>1</v>
      </c>
      <c r="J123" s="75">
        <v>0</v>
      </c>
      <c r="K123" s="93" t="s">
        <v>391</v>
      </c>
      <c r="L123" s="78" t="s">
        <v>1</v>
      </c>
      <c r="M123" s="54">
        <v>41760</v>
      </c>
      <c r="N123" s="54">
        <v>41866</v>
      </c>
      <c r="O123" s="76"/>
      <c r="P123" s="53" t="s">
        <v>192</v>
      </c>
      <c r="Q123" s="53" t="s">
        <v>11</v>
      </c>
      <c r="R123" s="184">
        <f t="shared" si="9"/>
        <v>94</v>
      </c>
      <c r="S123" s="184">
        <f t="shared" si="10"/>
        <v>0</v>
      </c>
    </row>
    <row r="124" spans="1:19" s="129" customFormat="1" ht="21" customHeight="1" outlineLevel="2">
      <c r="A124" s="73" t="s">
        <v>399</v>
      </c>
      <c r="B124" s="57" t="s">
        <v>117</v>
      </c>
      <c r="C124" s="70" t="s">
        <v>193</v>
      </c>
      <c r="D124" s="53"/>
      <c r="E124" s="70" t="s">
        <v>70</v>
      </c>
      <c r="F124" s="53"/>
      <c r="G124" s="53" t="s">
        <v>194</v>
      </c>
      <c r="H124" s="88">
        <v>152</v>
      </c>
      <c r="I124" s="75">
        <v>1</v>
      </c>
      <c r="J124" s="75">
        <v>0</v>
      </c>
      <c r="K124" s="93" t="s">
        <v>392</v>
      </c>
      <c r="L124" s="78" t="s">
        <v>1</v>
      </c>
      <c r="M124" s="54">
        <v>41760</v>
      </c>
      <c r="N124" s="54">
        <v>41806</v>
      </c>
      <c r="O124" s="76"/>
      <c r="P124" s="53" t="s">
        <v>195</v>
      </c>
      <c r="Q124" s="53" t="s">
        <v>11</v>
      </c>
      <c r="R124" s="184">
        <f t="shared" si="9"/>
        <v>152</v>
      </c>
      <c r="S124" s="184">
        <f t="shared" si="10"/>
        <v>0</v>
      </c>
    </row>
    <row r="125" spans="1:19" s="129" customFormat="1" ht="30" outlineLevel="2">
      <c r="A125" s="73" t="s">
        <v>400</v>
      </c>
      <c r="B125" s="57" t="s">
        <v>117</v>
      </c>
      <c r="C125" s="70" t="s">
        <v>382</v>
      </c>
      <c r="D125" s="53"/>
      <c r="E125" s="70" t="s">
        <v>70</v>
      </c>
      <c r="F125" s="53"/>
      <c r="G125" s="53" t="s">
        <v>196</v>
      </c>
      <c r="H125" s="88">
        <v>84</v>
      </c>
      <c r="I125" s="75">
        <v>1</v>
      </c>
      <c r="J125" s="75">
        <v>0</v>
      </c>
      <c r="K125" s="93" t="s">
        <v>393</v>
      </c>
      <c r="L125" s="78" t="s">
        <v>1</v>
      </c>
      <c r="M125" s="54">
        <v>41671</v>
      </c>
      <c r="N125" s="76" t="s">
        <v>197</v>
      </c>
      <c r="O125" s="76"/>
      <c r="P125" s="57" t="s">
        <v>198</v>
      </c>
      <c r="Q125" s="53" t="s">
        <v>11</v>
      </c>
      <c r="R125" s="184">
        <f t="shared" si="9"/>
        <v>84</v>
      </c>
      <c r="S125" s="184">
        <f t="shared" si="10"/>
        <v>0</v>
      </c>
    </row>
    <row r="126" spans="1:19" s="130" customFormat="1" ht="30" outlineLevel="2">
      <c r="A126" s="73" t="s">
        <v>401</v>
      </c>
      <c r="B126" s="57" t="s">
        <v>117</v>
      </c>
      <c r="C126" s="74" t="s">
        <v>383</v>
      </c>
      <c r="D126" s="53"/>
      <c r="E126" s="74" t="s">
        <v>70</v>
      </c>
      <c r="F126" s="55"/>
      <c r="G126" s="55" t="s">
        <v>199</v>
      </c>
      <c r="H126" s="88">
        <v>39</v>
      </c>
      <c r="I126" s="75">
        <v>1</v>
      </c>
      <c r="J126" s="75">
        <v>0</v>
      </c>
      <c r="K126" s="96" t="s">
        <v>162</v>
      </c>
      <c r="L126" s="57" t="s">
        <v>1</v>
      </c>
      <c r="M126" s="54">
        <v>42059</v>
      </c>
      <c r="N126" s="54">
        <v>42205</v>
      </c>
      <c r="O126" s="76"/>
      <c r="P126" s="76" t="s">
        <v>200</v>
      </c>
      <c r="Q126" s="76" t="s">
        <v>11</v>
      </c>
      <c r="R126" s="184">
        <f t="shared" si="9"/>
        <v>39</v>
      </c>
      <c r="S126" s="184">
        <f t="shared" si="10"/>
        <v>0</v>
      </c>
    </row>
    <row r="127" spans="1:19" s="130" customFormat="1" ht="30" outlineLevel="2">
      <c r="A127" s="53" t="s">
        <v>402</v>
      </c>
      <c r="B127" s="57" t="s">
        <v>117</v>
      </c>
      <c r="C127" s="74" t="s">
        <v>500</v>
      </c>
      <c r="D127" s="53"/>
      <c r="E127" s="74" t="s">
        <v>70</v>
      </c>
      <c r="F127" s="55"/>
      <c r="G127" s="55" t="s">
        <v>329</v>
      </c>
      <c r="H127" s="88">
        <v>150</v>
      </c>
      <c r="I127" s="75">
        <v>1</v>
      </c>
      <c r="J127" s="75">
        <v>0</v>
      </c>
      <c r="K127" s="96" t="s">
        <v>201</v>
      </c>
      <c r="L127" s="57" t="s">
        <v>1</v>
      </c>
      <c r="M127" s="54">
        <v>42248</v>
      </c>
      <c r="N127" s="54">
        <v>42675</v>
      </c>
      <c r="O127" s="76"/>
      <c r="P127" s="76"/>
      <c r="Q127" s="76" t="s">
        <v>47</v>
      </c>
      <c r="R127" s="184">
        <f t="shared" si="9"/>
        <v>150</v>
      </c>
      <c r="S127" s="184">
        <f t="shared" si="10"/>
        <v>0</v>
      </c>
    </row>
    <row r="128" spans="1:19" s="130" customFormat="1" ht="30" outlineLevel="2">
      <c r="A128" s="53" t="s">
        <v>403</v>
      </c>
      <c r="B128" s="57" t="s">
        <v>117</v>
      </c>
      <c r="C128" s="74" t="s">
        <v>384</v>
      </c>
      <c r="D128" s="53"/>
      <c r="E128" s="74" t="s">
        <v>70</v>
      </c>
      <c r="F128" s="55"/>
      <c r="G128" s="55"/>
      <c r="H128" s="88">
        <v>46</v>
      </c>
      <c r="I128" s="75">
        <v>1</v>
      </c>
      <c r="J128" s="75">
        <v>0</v>
      </c>
      <c r="K128" s="96" t="s">
        <v>202</v>
      </c>
      <c r="L128" s="57" t="s">
        <v>2</v>
      </c>
      <c r="M128" s="54">
        <v>42370</v>
      </c>
      <c r="N128" s="54">
        <v>42430</v>
      </c>
      <c r="O128" s="76"/>
      <c r="P128" s="76"/>
      <c r="Q128" s="76" t="s">
        <v>0</v>
      </c>
      <c r="R128" s="184">
        <f t="shared" si="9"/>
        <v>46</v>
      </c>
      <c r="S128" s="184">
        <f t="shared" si="10"/>
        <v>0</v>
      </c>
    </row>
    <row r="129" spans="1:19" s="130" customFormat="1" ht="21" customHeight="1" outlineLevel="2">
      <c r="A129" s="53" t="s">
        <v>404</v>
      </c>
      <c r="B129" s="57" t="s">
        <v>117</v>
      </c>
      <c r="C129" s="74" t="s">
        <v>385</v>
      </c>
      <c r="D129" s="53"/>
      <c r="E129" s="74" t="s">
        <v>70</v>
      </c>
      <c r="F129" s="55"/>
      <c r="G129" s="55"/>
      <c r="H129" s="88">
        <v>30</v>
      </c>
      <c r="I129" s="75">
        <v>1</v>
      </c>
      <c r="J129" s="75">
        <v>0</v>
      </c>
      <c r="K129" s="96" t="s">
        <v>139</v>
      </c>
      <c r="L129" s="57" t="s">
        <v>2</v>
      </c>
      <c r="M129" s="54">
        <v>42339</v>
      </c>
      <c r="N129" s="54">
        <v>42430</v>
      </c>
      <c r="O129" s="76"/>
      <c r="P129" s="76"/>
      <c r="Q129" s="76" t="s">
        <v>0</v>
      </c>
      <c r="R129" s="184">
        <f t="shared" si="9"/>
        <v>30</v>
      </c>
      <c r="S129" s="184">
        <f t="shared" si="10"/>
        <v>0</v>
      </c>
    </row>
    <row r="130" spans="1:19" s="130" customFormat="1" ht="21" customHeight="1" outlineLevel="2">
      <c r="A130" s="53" t="s">
        <v>405</v>
      </c>
      <c r="B130" s="57" t="s">
        <v>117</v>
      </c>
      <c r="C130" s="74" t="s">
        <v>386</v>
      </c>
      <c r="D130" s="53"/>
      <c r="E130" s="74" t="s">
        <v>70</v>
      </c>
      <c r="F130" s="55"/>
      <c r="G130" s="55"/>
      <c r="H130" s="88">
        <v>42</v>
      </c>
      <c r="I130" s="75">
        <v>1</v>
      </c>
      <c r="J130" s="75">
        <v>0</v>
      </c>
      <c r="K130" s="96" t="s">
        <v>140</v>
      </c>
      <c r="L130" s="57" t="s">
        <v>2</v>
      </c>
      <c r="M130" s="54">
        <v>42370</v>
      </c>
      <c r="N130" s="54"/>
      <c r="O130" s="76"/>
      <c r="P130" s="76"/>
      <c r="Q130" s="76" t="s">
        <v>0</v>
      </c>
      <c r="R130" s="184">
        <f t="shared" si="9"/>
        <v>42</v>
      </c>
      <c r="S130" s="184">
        <f t="shared" si="10"/>
        <v>0</v>
      </c>
    </row>
    <row r="131" spans="1:19" s="183" customFormat="1" ht="15.75">
      <c r="A131" s="173" t="s">
        <v>552</v>
      </c>
      <c r="B131" s="174"/>
      <c r="C131" s="175"/>
      <c r="D131" s="70"/>
      <c r="E131" s="175"/>
      <c r="F131" s="176"/>
      <c r="G131" s="177"/>
      <c r="H131" s="185">
        <f>SUM(H119:H130)</f>
        <v>1265</v>
      </c>
      <c r="I131" s="176"/>
      <c r="J131" s="176"/>
      <c r="K131" s="178"/>
      <c r="L131" s="179"/>
      <c r="M131" s="180"/>
      <c r="N131" s="180"/>
      <c r="O131" s="181"/>
      <c r="P131" s="181"/>
      <c r="Q131" s="182"/>
      <c r="R131" s="155">
        <f t="shared" ref="R131:S131" si="11">SUM(R119:R130)</f>
        <v>1265</v>
      </c>
      <c r="S131" s="155">
        <f t="shared" si="11"/>
        <v>0</v>
      </c>
    </row>
    <row r="132" spans="1:19" s="108" customFormat="1" ht="18.75" customHeight="1">
      <c r="A132" s="151">
        <v>6</v>
      </c>
      <c r="B132" s="217" t="s">
        <v>547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</row>
    <row r="133" spans="1:19" s="108" customFormat="1" ht="29.25" customHeight="1">
      <c r="A133" s="211" t="s">
        <v>179</v>
      </c>
      <c r="B133" s="213" t="s">
        <v>40</v>
      </c>
      <c r="C133" s="211" t="s">
        <v>17</v>
      </c>
      <c r="D133" s="211" t="s">
        <v>34</v>
      </c>
      <c r="E133" s="211" t="s">
        <v>113</v>
      </c>
      <c r="F133" s="211" t="s">
        <v>33</v>
      </c>
      <c r="G133" s="211" t="s">
        <v>35</v>
      </c>
      <c r="H133" s="214" t="s">
        <v>114</v>
      </c>
      <c r="I133" s="215" t="s">
        <v>37</v>
      </c>
      <c r="J133" s="215" t="s">
        <v>36</v>
      </c>
      <c r="K133" s="216" t="s">
        <v>41</v>
      </c>
      <c r="L133" s="211" t="s">
        <v>38</v>
      </c>
      <c r="M133" s="211" t="s">
        <v>542</v>
      </c>
      <c r="N133" s="211" t="s">
        <v>6</v>
      </c>
      <c r="O133" s="211" t="s">
        <v>12</v>
      </c>
      <c r="P133" s="211" t="s">
        <v>39</v>
      </c>
      <c r="Q133" s="212" t="s">
        <v>9</v>
      </c>
    </row>
    <row r="134" spans="1:19" s="108" customFormat="1" ht="29.25" customHeight="1">
      <c r="A134" s="211"/>
      <c r="B134" s="213"/>
      <c r="C134" s="211"/>
      <c r="D134" s="211"/>
      <c r="E134" s="211"/>
      <c r="F134" s="211"/>
      <c r="G134" s="211"/>
      <c r="H134" s="214"/>
      <c r="I134" s="215"/>
      <c r="J134" s="215"/>
      <c r="K134" s="216"/>
      <c r="L134" s="211"/>
      <c r="M134" s="211"/>
      <c r="N134" s="211"/>
      <c r="O134" s="211"/>
      <c r="P134" s="211"/>
      <c r="Q134" s="212"/>
    </row>
    <row r="135" spans="1:19" s="103" customFormat="1" ht="20.25" customHeight="1" outlineLevel="2">
      <c r="A135" s="53" t="s">
        <v>365</v>
      </c>
      <c r="B135" s="57" t="s">
        <v>117</v>
      </c>
      <c r="C135" s="74" t="s">
        <v>236</v>
      </c>
      <c r="D135" s="57"/>
      <c r="E135" s="77" t="s">
        <v>20</v>
      </c>
      <c r="F135" s="55"/>
      <c r="G135" s="55" t="s">
        <v>229</v>
      </c>
      <c r="H135" s="91">
        <v>183</v>
      </c>
      <c r="I135" s="75">
        <v>1</v>
      </c>
      <c r="J135" s="75">
        <v>0</v>
      </c>
      <c r="K135" s="99" t="s">
        <v>237</v>
      </c>
      <c r="L135" s="78" t="s">
        <v>2</v>
      </c>
      <c r="M135" s="54">
        <v>42125</v>
      </c>
      <c r="N135" s="89"/>
      <c r="O135" s="79"/>
      <c r="P135" s="79"/>
      <c r="Q135" s="53" t="s">
        <v>0</v>
      </c>
      <c r="R135" s="184">
        <f t="shared" ref="R135:R137" si="12">H135*I135</f>
        <v>183</v>
      </c>
      <c r="S135" s="184">
        <f t="shared" ref="S135:S137" si="13">H135*J135</f>
        <v>0</v>
      </c>
    </row>
    <row r="136" spans="1:19" s="103" customFormat="1" ht="30" outlineLevel="2">
      <c r="A136" s="53" t="s">
        <v>465</v>
      </c>
      <c r="B136" s="57" t="s">
        <v>498</v>
      </c>
      <c r="C136" s="74" t="s">
        <v>466</v>
      </c>
      <c r="D136" s="57"/>
      <c r="E136" s="74" t="s">
        <v>66</v>
      </c>
      <c r="F136" s="55"/>
      <c r="G136" s="55"/>
      <c r="H136" s="91">
        <v>245</v>
      </c>
      <c r="I136" s="75">
        <v>1</v>
      </c>
      <c r="J136" s="75">
        <v>0</v>
      </c>
      <c r="K136" s="96" t="s">
        <v>252</v>
      </c>
      <c r="L136" s="57" t="s">
        <v>2</v>
      </c>
      <c r="M136" s="54">
        <v>42370</v>
      </c>
      <c r="N136" s="54">
        <v>42552</v>
      </c>
      <c r="O136" s="79"/>
      <c r="P136" s="79"/>
      <c r="Q136" s="53" t="s">
        <v>0</v>
      </c>
      <c r="R136" s="184">
        <f t="shared" si="12"/>
        <v>245</v>
      </c>
      <c r="S136" s="184">
        <f t="shared" si="13"/>
        <v>0</v>
      </c>
    </row>
    <row r="137" spans="1:19" s="103" customFormat="1" ht="30" outlineLevel="2">
      <c r="A137" s="53" t="s">
        <v>555</v>
      </c>
      <c r="B137" s="57" t="s">
        <v>498</v>
      </c>
      <c r="C137" s="74" t="s">
        <v>409</v>
      </c>
      <c r="D137" s="55"/>
      <c r="E137" s="77" t="s">
        <v>20</v>
      </c>
      <c r="F137" s="55"/>
      <c r="G137" s="55" t="s">
        <v>229</v>
      </c>
      <c r="H137" s="90">
        <v>91</v>
      </c>
      <c r="I137" s="75">
        <v>1</v>
      </c>
      <c r="J137" s="75">
        <v>0</v>
      </c>
      <c r="K137" s="99" t="s">
        <v>230</v>
      </c>
      <c r="L137" s="78" t="s">
        <v>2</v>
      </c>
      <c r="M137" s="54">
        <v>41821</v>
      </c>
      <c r="N137" s="79"/>
      <c r="O137" s="79"/>
      <c r="P137" s="79"/>
      <c r="Q137" s="53" t="s">
        <v>11</v>
      </c>
      <c r="R137" s="184">
        <f t="shared" si="12"/>
        <v>91</v>
      </c>
      <c r="S137" s="184">
        <f t="shared" si="13"/>
        <v>0</v>
      </c>
    </row>
    <row r="138" spans="1:19" s="183" customFormat="1" ht="15.75">
      <c r="A138" s="173" t="s">
        <v>553</v>
      </c>
      <c r="B138" s="174"/>
      <c r="C138" s="175"/>
      <c r="D138" s="70"/>
      <c r="E138" s="175"/>
      <c r="F138" s="176"/>
      <c r="G138" s="177"/>
      <c r="H138" s="185">
        <f>SUM(H135:H137)</f>
        <v>519</v>
      </c>
      <c r="I138" s="176"/>
      <c r="J138" s="176"/>
      <c r="K138" s="178"/>
      <c r="L138" s="179"/>
      <c r="M138" s="180"/>
      <c r="N138" s="180"/>
      <c r="O138" s="181"/>
      <c r="P138" s="181"/>
      <c r="Q138" s="182"/>
      <c r="R138" s="155">
        <f t="shared" ref="R138:S138" si="14">SUM(R135:R136)</f>
        <v>428</v>
      </c>
      <c r="S138" s="155">
        <f t="shared" si="14"/>
        <v>0</v>
      </c>
    </row>
    <row r="139" spans="1:19" s="108" customFormat="1" ht="18.75" customHeight="1">
      <c r="A139" s="151">
        <v>7</v>
      </c>
      <c r="B139" s="217" t="s">
        <v>556</v>
      </c>
      <c r="C139" s="218"/>
      <c r="D139" s="218"/>
      <c r="E139" s="218"/>
      <c r="F139" s="218"/>
      <c r="G139" s="218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</row>
    <row r="140" spans="1:19" s="108" customFormat="1" ht="29.25" customHeight="1">
      <c r="A140" s="211" t="s">
        <v>179</v>
      </c>
      <c r="B140" s="213" t="s">
        <v>40</v>
      </c>
      <c r="C140" s="211" t="s">
        <v>17</v>
      </c>
      <c r="D140" s="211" t="s">
        <v>34</v>
      </c>
      <c r="E140" s="211" t="s">
        <v>113</v>
      </c>
      <c r="F140" s="211" t="s">
        <v>33</v>
      </c>
      <c r="G140" s="211" t="s">
        <v>35</v>
      </c>
      <c r="H140" s="214" t="s">
        <v>114</v>
      </c>
      <c r="I140" s="215" t="s">
        <v>37</v>
      </c>
      <c r="J140" s="215" t="s">
        <v>36</v>
      </c>
      <c r="K140" s="216" t="s">
        <v>41</v>
      </c>
      <c r="L140" s="211" t="s">
        <v>38</v>
      </c>
      <c r="M140" s="211" t="s">
        <v>542</v>
      </c>
      <c r="N140" s="211" t="s">
        <v>6</v>
      </c>
      <c r="O140" s="211" t="s">
        <v>12</v>
      </c>
      <c r="P140" s="211" t="s">
        <v>39</v>
      </c>
      <c r="Q140" s="212" t="s">
        <v>9</v>
      </c>
    </row>
    <row r="141" spans="1:19" s="108" customFormat="1" ht="29.25" customHeight="1">
      <c r="A141" s="211"/>
      <c r="B141" s="213"/>
      <c r="C141" s="211"/>
      <c r="D141" s="211"/>
      <c r="E141" s="211"/>
      <c r="F141" s="211"/>
      <c r="G141" s="211"/>
      <c r="H141" s="214"/>
      <c r="I141" s="215"/>
      <c r="J141" s="215"/>
      <c r="K141" s="216"/>
      <c r="L141" s="211"/>
      <c r="M141" s="211"/>
      <c r="N141" s="211"/>
      <c r="O141" s="211"/>
      <c r="P141" s="211"/>
      <c r="Q141" s="212"/>
    </row>
    <row r="142" spans="1:19" s="103" customFormat="1" outlineLevel="2">
      <c r="A142" s="73" t="s">
        <v>558</v>
      </c>
      <c r="B142" s="57" t="s">
        <v>117</v>
      </c>
      <c r="C142" s="77" t="s">
        <v>317</v>
      </c>
      <c r="D142" s="73"/>
      <c r="E142" s="74" t="s">
        <v>20</v>
      </c>
      <c r="F142" s="55"/>
      <c r="G142" s="55" t="s">
        <v>318</v>
      </c>
      <c r="H142" s="91">
        <v>200</v>
      </c>
      <c r="I142" s="75">
        <v>1</v>
      </c>
      <c r="J142" s="75">
        <v>0</v>
      </c>
      <c r="K142" s="97" t="s">
        <v>319</v>
      </c>
      <c r="L142" s="78" t="s">
        <v>2</v>
      </c>
      <c r="M142" s="79"/>
      <c r="N142" s="54">
        <v>42309</v>
      </c>
      <c r="O142" s="79"/>
      <c r="P142" s="57"/>
      <c r="Q142" s="53" t="s">
        <v>11</v>
      </c>
      <c r="R142" s="184">
        <f t="shared" ref="R142:R143" si="15">H142*I142</f>
        <v>200</v>
      </c>
      <c r="S142" s="184">
        <f t="shared" ref="S142:S143" si="16">H142*J142</f>
        <v>0</v>
      </c>
    </row>
    <row r="143" spans="1:19" outlineLevel="2">
      <c r="A143" s="73" t="s">
        <v>559</v>
      </c>
      <c r="B143" s="57" t="s">
        <v>117</v>
      </c>
      <c r="C143" s="77" t="s">
        <v>463</v>
      </c>
      <c r="D143" s="73"/>
      <c r="E143" s="74" t="s">
        <v>20</v>
      </c>
      <c r="F143" s="57"/>
      <c r="G143" s="57"/>
      <c r="H143" s="91">
        <v>73</v>
      </c>
      <c r="I143" s="75">
        <v>1</v>
      </c>
      <c r="J143" s="75">
        <v>0</v>
      </c>
      <c r="K143" s="96" t="s">
        <v>355</v>
      </c>
      <c r="L143" s="57" t="s">
        <v>2</v>
      </c>
      <c r="M143" s="79"/>
      <c r="N143" s="54"/>
      <c r="O143" s="79"/>
      <c r="P143" s="79"/>
      <c r="Q143" s="53" t="s">
        <v>0</v>
      </c>
      <c r="R143" s="184">
        <f t="shared" si="15"/>
        <v>73</v>
      </c>
      <c r="S143" s="184">
        <f t="shared" si="16"/>
        <v>0</v>
      </c>
    </row>
    <row r="144" spans="1:19" s="183" customFormat="1" ht="15.75">
      <c r="A144" s="173" t="s">
        <v>557</v>
      </c>
      <c r="B144" s="174"/>
      <c r="C144" s="175"/>
      <c r="D144" s="70"/>
      <c r="E144" s="175"/>
      <c r="F144" s="176"/>
      <c r="G144" s="177"/>
      <c r="H144" s="185">
        <f>SUM(H142:H143)</f>
        <v>273</v>
      </c>
      <c r="I144" s="176"/>
      <c r="J144" s="176"/>
      <c r="K144" s="178"/>
      <c r="L144" s="179"/>
      <c r="M144" s="180"/>
      <c r="N144" s="180"/>
      <c r="O144" s="181"/>
      <c r="P144" s="181"/>
      <c r="Q144" s="182"/>
      <c r="R144" s="155">
        <f>SUM(R142:R143)</f>
        <v>273</v>
      </c>
      <c r="S144" s="155">
        <f t="shared" ref="S144" si="17">SUM(S141:S142)</f>
        <v>0</v>
      </c>
    </row>
    <row r="145" spans="1:19" s="158" customFormat="1" ht="15.75">
      <c r="A145" s="173" t="s">
        <v>554</v>
      </c>
      <c r="B145" s="152"/>
      <c r="C145" s="164"/>
      <c r="D145" s="153"/>
      <c r="E145" s="153"/>
      <c r="F145" s="154"/>
      <c r="G145" s="154"/>
      <c r="H145" s="185">
        <f>SUM(H138,H131,H115,H66,H57,H32,H144)</f>
        <v>149446</v>
      </c>
      <c r="I145" s="186">
        <f>R145/H145</f>
        <v>0.53075358323407784</v>
      </c>
      <c r="J145" s="186">
        <f>S145/H145</f>
        <v>0.46863750117099151</v>
      </c>
      <c r="K145" s="156"/>
      <c r="L145" s="153"/>
      <c r="M145" s="153"/>
      <c r="N145" s="153"/>
      <c r="O145" s="153"/>
      <c r="P145" s="154"/>
      <c r="Q145" s="157"/>
      <c r="R145" s="155">
        <f>SUM(R138,R131,R115,R66,R57,R32,R144)</f>
        <v>79319</v>
      </c>
      <c r="S145" s="155">
        <f>SUM(S138,S131,S115,S66,S57,S32)</f>
        <v>70036</v>
      </c>
    </row>
    <row r="177" spans="1:1" ht="15.75">
      <c r="A177" s="134"/>
    </row>
    <row r="178" spans="1:1" ht="15.75">
      <c r="A178" s="134"/>
    </row>
  </sheetData>
  <mergeCells count="144">
    <mergeCell ref="B139:Q139"/>
    <mergeCell ref="A140:A141"/>
    <mergeCell ref="B140:B141"/>
    <mergeCell ref="C140:C141"/>
    <mergeCell ref="D140:D141"/>
    <mergeCell ref="E140:E141"/>
    <mergeCell ref="F140:F141"/>
    <mergeCell ref="G140:G141"/>
    <mergeCell ref="H140:H141"/>
    <mergeCell ref="I140:I141"/>
    <mergeCell ref="J140:J141"/>
    <mergeCell ref="K140:K141"/>
    <mergeCell ref="L140:L141"/>
    <mergeCell ref="M140:M141"/>
    <mergeCell ref="N140:N141"/>
    <mergeCell ref="O140:O141"/>
    <mergeCell ref="P140:P141"/>
    <mergeCell ref="Q140:Q141"/>
    <mergeCell ref="A17:A18"/>
    <mergeCell ref="A1:Q4"/>
    <mergeCell ref="B16:Q16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Q17:Q18"/>
    <mergeCell ref="M17:M18"/>
    <mergeCell ref="N17:N18"/>
    <mergeCell ref="O17:O18"/>
    <mergeCell ref="P17:P18"/>
    <mergeCell ref="B33:Q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N59:N60"/>
    <mergeCell ref="O59:O60"/>
    <mergeCell ref="P59:P60"/>
    <mergeCell ref="Q59:Q60"/>
    <mergeCell ref="B67:Q67"/>
    <mergeCell ref="P34:P35"/>
    <mergeCell ref="Q34:Q35"/>
    <mergeCell ref="B58:Q58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M59:M60"/>
    <mergeCell ref="N68:N69"/>
    <mergeCell ref="O68:O69"/>
    <mergeCell ref="F68:F69"/>
    <mergeCell ref="G68:G69"/>
    <mergeCell ref="H68:H69"/>
    <mergeCell ref="I68:I69"/>
    <mergeCell ref="J68:J69"/>
    <mergeCell ref="A68:A69"/>
    <mergeCell ref="B68:B69"/>
    <mergeCell ref="C68:C69"/>
    <mergeCell ref="D68:D69"/>
    <mergeCell ref="E68:E69"/>
    <mergeCell ref="N117:N118"/>
    <mergeCell ref="O117:O118"/>
    <mergeCell ref="P117:P118"/>
    <mergeCell ref="Q117:Q118"/>
    <mergeCell ref="B132:Q132"/>
    <mergeCell ref="P68:P69"/>
    <mergeCell ref="Q68:Q69"/>
    <mergeCell ref="B116:Q116"/>
    <mergeCell ref="A117:A118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M118"/>
    <mergeCell ref="K68:K69"/>
    <mergeCell ref="L68:L69"/>
    <mergeCell ref="M68:M69"/>
    <mergeCell ref="F133:F134"/>
    <mergeCell ref="G133:G134"/>
    <mergeCell ref="H133:H134"/>
    <mergeCell ref="I133:I134"/>
    <mergeCell ref="J133:J134"/>
    <mergeCell ref="A133:A134"/>
    <mergeCell ref="B133:B134"/>
    <mergeCell ref="C133:C134"/>
    <mergeCell ref="D133:D134"/>
    <mergeCell ref="E133:E134"/>
    <mergeCell ref="M108:M109"/>
    <mergeCell ref="N108:N109"/>
    <mergeCell ref="O108:O109"/>
    <mergeCell ref="P108:P109"/>
    <mergeCell ref="Q108:Q109"/>
    <mergeCell ref="P133:P134"/>
    <mergeCell ref="Q133:Q134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K133:K134"/>
    <mergeCell ref="L133:L134"/>
    <mergeCell ref="M133:M134"/>
    <mergeCell ref="N133:N134"/>
    <mergeCell ref="O133:O134"/>
  </mergeCells>
  <printOptions horizontalCentered="1"/>
  <pageMargins left="7.874015748031496E-2" right="7.874015748031496E-2" top="7.874015748031496E-2" bottom="7.874015748031496E-2" header="0.15748031496062992" footer="0.15748031496062992"/>
  <pageSetup paperSize="8" scale="53" orientation="landscape" r:id="rId1"/>
  <rowBreaks count="5" manualBreakCount="5">
    <brk id="32" max="17" man="1"/>
    <brk id="57" max="17" man="1"/>
    <brk id="66" max="17" man="1"/>
    <brk id="107" max="16" man="1"/>
    <brk id="115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Plan2!$C$1:$C$3</xm:f>
          </x14:formula1>
          <xm:sqref>L110:L114 L19:L31 L119:L130 L36:L56 L135:L137 L70:L107 L142:L143 L61:L65</xm:sqref>
        </x14:dataValidation>
        <x14:dataValidation type="list" allowBlank="1" showInputMessage="1" showErrorMessage="1">
          <x14:formula1>
            <xm:f>Plan2!$D$13:$D$19</xm:f>
          </x14:formula1>
          <xm:sqref>E110:E114 E96:E107 E135:E137 E70:E94</xm:sqref>
        </x14:dataValidation>
        <x14:dataValidation type="list" allowBlank="1" showInputMessage="1" showErrorMessage="1">
          <x14:formula1>
            <xm:f>Plan2!$C$5:$C$12</xm:f>
          </x14:formula1>
          <xm:sqref>Q110:Q114 Q19:Q31 Q119:Q130 Q36:Q56 Q135:Q137 Q70:Q107 Q142:Q143 Q61:Q65</xm:sqref>
        </x14:dataValidation>
        <x14:dataValidation type="list" allowBlank="1" showInputMessage="1" showErrorMessage="1">
          <x14:formula1>
            <xm:f>Plan2!$D$30:$D$32</xm:f>
          </x14:formula1>
          <xm:sqref>E95 E119:E130</xm:sqref>
        </x14:dataValidation>
        <x14:dataValidation type="list" allowBlank="1" showInputMessage="1" showErrorMessage="1">
          <x14:formula1>
            <xm:f>Plan2!$D$20:$D$29</xm:f>
          </x14:formula1>
          <xm:sqref>E19:E31 E36:E56 E142:E143 E61:E65</xm:sqref>
        </x14:dataValidation>
        <x14:dataValidation type="list" allowBlank="1" showInputMessage="1" showErrorMessage="1">
          <x14:formula1>
            <xm:f>[6]Plan2!#REF!</xm:f>
          </x14:formula1>
          <xm:sqref>E131 L138 L131 Q138 Q131 E138 L144 Q144 E144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110" zoomScaleNormal="110" workbookViewId="0">
      <selection activeCell="C12" sqref="C12"/>
    </sheetView>
  </sheetViews>
  <sheetFormatPr defaultRowHeight="15"/>
  <cols>
    <col min="3" max="3" width="30.7109375" bestFit="1" customWidth="1"/>
    <col min="4" max="5" width="23.28515625" bestFit="1" customWidth="1"/>
  </cols>
  <sheetData>
    <row r="1" spans="1:17" s="59" customFormat="1" ht="15.75" customHeight="1">
      <c r="A1" s="71"/>
      <c r="B1" s="220" t="s">
        <v>63</v>
      </c>
      <c r="C1" s="58" t="s">
        <v>3</v>
      </c>
      <c r="F1" s="60"/>
      <c r="G1" s="60"/>
      <c r="H1" s="60"/>
      <c r="I1" s="61"/>
      <c r="K1" s="100"/>
      <c r="L1" s="61"/>
      <c r="P1" s="60"/>
      <c r="Q1" s="60"/>
    </row>
    <row r="2" spans="1:17" s="59" customFormat="1" ht="15.75">
      <c r="A2" s="71"/>
      <c r="B2" s="221"/>
      <c r="C2" s="58" t="s">
        <v>1</v>
      </c>
      <c r="F2" s="60"/>
      <c r="G2" s="60"/>
      <c r="H2" s="60"/>
      <c r="I2" s="61"/>
      <c r="K2" s="100"/>
      <c r="L2" s="61"/>
      <c r="P2" s="60"/>
      <c r="Q2" s="60"/>
    </row>
    <row r="3" spans="1:17" s="59" customFormat="1" ht="15.75">
      <c r="A3" s="71"/>
      <c r="B3" s="222"/>
      <c r="C3" s="62" t="s">
        <v>2</v>
      </c>
      <c r="F3" s="60"/>
      <c r="G3" s="60"/>
      <c r="H3" s="60"/>
      <c r="I3" s="61"/>
      <c r="K3" s="100"/>
      <c r="L3" s="61"/>
      <c r="P3" s="60"/>
      <c r="Q3" s="60"/>
    </row>
    <row r="4" spans="1:17" s="59" customFormat="1" ht="15.75">
      <c r="A4" s="71"/>
      <c r="F4" s="60"/>
      <c r="G4" s="60"/>
      <c r="H4" s="60"/>
      <c r="I4" s="61"/>
      <c r="K4" s="100"/>
      <c r="L4" s="61"/>
      <c r="P4" s="60"/>
      <c r="Q4" s="60"/>
    </row>
    <row r="5" spans="1:17" s="59" customFormat="1" ht="15.75">
      <c r="A5" s="71"/>
      <c r="B5" s="220" t="s">
        <v>9</v>
      </c>
      <c r="C5" s="58" t="s">
        <v>0</v>
      </c>
      <c r="F5" s="60"/>
      <c r="G5" s="60"/>
      <c r="H5" s="60"/>
      <c r="I5" s="61"/>
      <c r="K5" s="100"/>
      <c r="L5" s="61"/>
      <c r="P5" s="60"/>
      <c r="Q5" s="60"/>
    </row>
    <row r="6" spans="1:17" s="59" customFormat="1" ht="15.75">
      <c r="A6" s="71"/>
      <c r="B6" s="221"/>
      <c r="C6" s="58" t="s">
        <v>47</v>
      </c>
      <c r="F6" s="60"/>
      <c r="G6" s="60"/>
      <c r="H6" s="60"/>
      <c r="I6" s="61"/>
      <c r="K6" s="100"/>
      <c r="L6" s="61"/>
      <c r="P6" s="60"/>
      <c r="Q6" s="60"/>
    </row>
    <row r="7" spans="1:17" s="59" customFormat="1" ht="15.75">
      <c r="A7" s="71"/>
      <c r="B7" s="221"/>
      <c r="C7" s="58" t="s">
        <v>27</v>
      </c>
      <c r="F7" s="60"/>
      <c r="G7" s="60"/>
      <c r="H7" s="60"/>
      <c r="I7" s="61"/>
      <c r="K7" s="100"/>
      <c r="L7" s="61"/>
      <c r="P7" s="60"/>
      <c r="Q7" s="60"/>
    </row>
    <row r="8" spans="1:17" s="59" customFormat="1" ht="15.75">
      <c r="A8" s="71"/>
      <c r="B8" s="221"/>
      <c r="C8" s="58" t="s">
        <v>5</v>
      </c>
      <c r="F8" s="60"/>
      <c r="G8" s="60"/>
      <c r="H8" s="60"/>
      <c r="I8" s="61"/>
      <c r="K8" s="100"/>
      <c r="L8" s="61"/>
      <c r="P8" s="60"/>
      <c r="Q8" s="60"/>
    </row>
    <row r="9" spans="1:17" s="59" customFormat="1" ht="15.75">
      <c r="A9" s="71"/>
      <c r="B9" s="221"/>
      <c r="C9" s="58" t="s">
        <v>56</v>
      </c>
      <c r="F9" s="60"/>
      <c r="G9" s="60"/>
      <c r="H9" s="60"/>
      <c r="I9" s="61"/>
      <c r="K9" s="100"/>
      <c r="L9" s="61"/>
      <c r="P9" s="60"/>
      <c r="Q9" s="60"/>
    </row>
    <row r="10" spans="1:17" s="59" customFormat="1" ht="15.75">
      <c r="A10" s="71"/>
      <c r="B10" s="221"/>
      <c r="C10" s="58" t="s">
        <v>42</v>
      </c>
      <c r="F10" s="60"/>
      <c r="G10" s="60"/>
      <c r="H10" s="60"/>
      <c r="I10" s="61"/>
      <c r="K10" s="100"/>
      <c r="L10" s="61"/>
      <c r="P10" s="60"/>
      <c r="Q10" s="60"/>
    </row>
    <row r="11" spans="1:17" s="59" customFormat="1" ht="15.75">
      <c r="A11" s="71"/>
      <c r="B11" s="221"/>
      <c r="C11" s="58" t="s">
        <v>11</v>
      </c>
      <c r="F11" s="60"/>
      <c r="G11" s="60"/>
      <c r="H11" s="60"/>
      <c r="I11" s="61"/>
      <c r="K11" s="100"/>
      <c r="L11" s="61"/>
      <c r="P11" s="60"/>
      <c r="Q11" s="60"/>
    </row>
    <row r="12" spans="1:17" s="59" customFormat="1" ht="15.75">
      <c r="A12" s="71"/>
      <c r="B12" s="222"/>
      <c r="C12" s="58" t="s">
        <v>64</v>
      </c>
      <c r="F12" s="60"/>
      <c r="G12" s="60"/>
      <c r="H12" s="60"/>
      <c r="I12" s="61"/>
      <c r="K12" s="100"/>
      <c r="L12" s="61"/>
      <c r="P12" s="60"/>
      <c r="Q12" s="60"/>
    </row>
    <row r="13" spans="1:17" s="59" customFormat="1" ht="47.25">
      <c r="A13" s="71"/>
      <c r="B13" s="223" t="s">
        <v>46</v>
      </c>
      <c r="C13" s="226" t="s">
        <v>43</v>
      </c>
      <c r="D13" s="58" t="s">
        <v>30</v>
      </c>
      <c r="E13" s="58" t="s">
        <v>30</v>
      </c>
      <c r="F13" s="63"/>
      <c r="G13" s="63"/>
      <c r="H13" s="60"/>
      <c r="I13" s="61"/>
      <c r="K13" s="100"/>
      <c r="L13" s="61"/>
      <c r="P13" s="60"/>
      <c r="Q13" s="60"/>
    </row>
    <row r="14" spans="1:17" s="59" customFormat="1" ht="31.5">
      <c r="A14" s="71"/>
      <c r="B14" s="224"/>
      <c r="C14" s="227"/>
      <c r="D14" s="58" t="s">
        <v>65</v>
      </c>
      <c r="E14" s="58" t="s">
        <v>65</v>
      </c>
      <c r="F14" s="63"/>
      <c r="G14" s="63"/>
      <c r="H14" s="60"/>
      <c r="I14" s="61"/>
      <c r="K14" s="100"/>
      <c r="L14" s="61"/>
      <c r="P14" s="60"/>
      <c r="Q14" s="60"/>
    </row>
    <row r="15" spans="1:17" s="59" customFormat="1" ht="47.25">
      <c r="A15" s="71"/>
      <c r="B15" s="224"/>
      <c r="C15" s="227"/>
      <c r="D15" s="58" t="s">
        <v>66</v>
      </c>
      <c r="E15" s="58" t="s">
        <v>66</v>
      </c>
      <c r="F15" s="63"/>
      <c r="G15" s="63"/>
      <c r="H15" s="60"/>
      <c r="I15" s="61"/>
      <c r="K15" s="100"/>
      <c r="L15" s="61"/>
      <c r="P15" s="60"/>
      <c r="Q15" s="60"/>
    </row>
    <row r="16" spans="1:17" s="59" customFormat="1" ht="15.75">
      <c r="A16" s="71"/>
      <c r="B16" s="224"/>
      <c r="C16" s="227"/>
      <c r="D16" s="58" t="s">
        <v>20</v>
      </c>
      <c r="E16" s="58" t="s">
        <v>20</v>
      </c>
      <c r="F16" s="63"/>
      <c r="G16" s="63"/>
      <c r="H16" s="60"/>
      <c r="I16" s="61"/>
      <c r="K16" s="100"/>
      <c r="L16" s="61"/>
      <c r="P16" s="60"/>
      <c r="Q16" s="60"/>
    </row>
    <row r="17" spans="1:17" s="59" customFormat="1" ht="15.75">
      <c r="A17" s="71"/>
      <c r="B17" s="224"/>
      <c r="C17" s="227"/>
      <c r="D17" s="58" t="s">
        <v>23</v>
      </c>
      <c r="E17" s="58" t="s">
        <v>23</v>
      </c>
      <c r="F17" s="63"/>
      <c r="G17" s="63"/>
      <c r="H17" s="60"/>
      <c r="I17" s="61"/>
      <c r="K17" s="100"/>
      <c r="L17" s="61"/>
      <c r="P17" s="60"/>
      <c r="Q17" s="60"/>
    </row>
    <row r="18" spans="1:17" s="59" customFormat="1" ht="31.5">
      <c r="A18" s="71"/>
      <c r="B18" s="224"/>
      <c r="C18" s="227"/>
      <c r="D18" s="58" t="s">
        <v>31</v>
      </c>
      <c r="E18" s="58" t="s">
        <v>31</v>
      </c>
      <c r="F18" s="63"/>
      <c r="G18" s="63"/>
      <c r="H18" s="60"/>
      <c r="I18" s="61"/>
      <c r="K18" s="100"/>
      <c r="L18" s="61"/>
      <c r="P18" s="60"/>
      <c r="Q18" s="60"/>
    </row>
    <row r="19" spans="1:17" s="59" customFormat="1" ht="47.25">
      <c r="A19" s="71"/>
      <c r="B19" s="224"/>
      <c r="C19" s="228"/>
      <c r="D19" s="58" t="s">
        <v>67</v>
      </c>
      <c r="E19" s="58" t="s">
        <v>67</v>
      </c>
      <c r="F19" s="63"/>
      <c r="G19" s="63"/>
      <c r="H19" s="60"/>
      <c r="I19" s="61"/>
      <c r="K19" s="100"/>
      <c r="L19" s="61"/>
      <c r="P19" s="60"/>
      <c r="Q19" s="60"/>
    </row>
    <row r="20" spans="1:17" s="59" customFormat="1" ht="31.5">
      <c r="A20" s="71"/>
      <c r="B20" s="224"/>
      <c r="C20" s="229" t="s">
        <v>45</v>
      </c>
      <c r="D20" s="58" t="s">
        <v>24</v>
      </c>
      <c r="E20" s="58" t="s">
        <v>25</v>
      </c>
      <c r="F20" s="63"/>
      <c r="G20" s="63"/>
      <c r="H20" s="60"/>
      <c r="I20" s="61"/>
      <c r="K20" s="100"/>
      <c r="L20" s="61"/>
      <c r="P20" s="60"/>
      <c r="Q20" s="60"/>
    </row>
    <row r="21" spans="1:17" s="59" customFormat="1" ht="31.5">
      <c r="A21" s="71"/>
      <c r="B21" s="224"/>
      <c r="C21" s="230"/>
      <c r="D21" s="58" t="s">
        <v>25</v>
      </c>
      <c r="E21" s="58" t="s">
        <v>26</v>
      </c>
      <c r="F21" s="63"/>
      <c r="G21" s="63"/>
      <c r="H21" s="60"/>
      <c r="I21" s="61"/>
      <c r="K21" s="100"/>
      <c r="L21" s="61"/>
      <c r="P21" s="60"/>
      <c r="Q21" s="60"/>
    </row>
    <row r="22" spans="1:17" s="59" customFormat="1" ht="31.5">
      <c r="A22" s="71"/>
      <c r="B22" s="224"/>
      <c r="C22" s="230"/>
      <c r="D22" s="58" t="s">
        <v>26</v>
      </c>
      <c r="F22" s="60"/>
      <c r="G22" s="60"/>
      <c r="H22" s="60"/>
      <c r="I22" s="61"/>
      <c r="K22" s="100"/>
      <c r="L22" s="61"/>
      <c r="P22" s="60"/>
      <c r="Q22" s="60"/>
    </row>
    <row r="23" spans="1:17" s="59" customFormat="1" ht="15.75">
      <c r="A23" s="71"/>
      <c r="B23" s="224"/>
      <c r="C23" s="230"/>
      <c r="D23" s="58" t="s">
        <v>20</v>
      </c>
      <c r="F23" s="60"/>
      <c r="G23" s="60"/>
      <c r="H23" s="60"/>
      <c r="I23" s="61"/>
      <c r="K23" s="100"/>
      <c r="L23" s="61"/>
      <c r="P23" s="60"/>
      <c r="Q23" s="60"/>
    </row>
    <row r="24" spans="1:17" s="59" customFormat="1" ht="15.75">
      <c r="A24" s="71"/>
      <c r="B24" s="224"/>
      <c r="C24" s="230"/>
      <c r="D24" s="58" t="s">
        <v>23</v>
      </c>
      <c r="F24" s="60"/>
      <c r="G24" s="60"/>
      <c r="H24" s="60"/>
      <c r="I24" s="61"/>
      <c r="K24" s="100"/>
      <c r="L24" s="61"/>
      <c r="P24" s="60"/>
      <c r="Q24" s="60"/>
    </row>
    <row r="25" spans="1:17" s="59" customFormat="1" ht="47.25">
      <c r="A25" s="71"/>
      <c r="B25" s="224"/>
      <c r="C25" s="230"/>
      <c r="D25" s="58" t="s">
        <v>32</v>
      </c>
      <c r="F25" s="60"/>
      <c r="G25" s="60"/>
      <c r="H25" s="60"/>
      <c r="I25" s="61"/>
      <c r="K25" s="100"/>
      <c r="L25" s="61"/>
      <c r="P25" s="60"/>
      <c r="Q25" s="60"/>
    </row>
    <row r="26" spans="1:17" s="59" customFormat="1" ht="47.25">
      <c r="A26" s="71"/>
      <c r="B26" s="224"/>
      <c r="C26" s="230"/>
      <c r="D26" s="58" t="s">
        <v>68</v>
      </c>
      <c r="F26" s="60"/>
      <c r="G26" s="60"/>
      <c r="H26" s="60"/>
      <c r="I26" s="61"/>
      <c r="K26" s="100"/>
      <c r="L26" s="61"/>
      <c r="P26" s="60"/>
      <c r="Q26" s="60"/>
    </row>
    <row r="27" spans="1:17" s="59" customFormat="1" ht="47.25">
      <c r="A27" s="71"/>
      <c r="B27" s="224"/>
      <c r="C27" s="230"/>
      <c r="D27" s="58" t="s">
        <v>44</v>
      </c>
      <c r="F27" s="60"/>
      <c r="G27" s="60"/>
      <c r="H27" s="60"/>
      <c r="I27" s="61"/>
      <c r="K27" s="100"/>
      <c r="L27" s="61"/>
      <c r="P27" s="60"/>
      <c r="Q27" s="60"/>
    </row>
    <row r="28" spans="1:17" s="59" customFormat="1" ht="31.5">
      <c r="A28" s="71"/>
      <c r="B28" s="224"/>
      <c r="C28" s="230"/>
      <c r="D28" s="58" t="s">
        <v>4</v>
      </c>
      <c r="F28" s="60"/>
      <c r="G28" s="60"/>
      <c r="H28" s="60"/>
      <c r="I28" s="61"/>
      <c r="K28" s="100"/>
      <c r="L28" s="61"/>
      <c r="P28" s="60"/>
      <c r="Q28" s="60"/>
    </row>
    <row r="29" spans="1:17" s="59" customFormat="1" ht="47.25">
      <c r="A29" s="71"/>
      <c r="B29" s="224"/>
      <c r="C29" s="231"/>
      <c r="D29" s="58" t="s">
        <v>7</v>
      </c>
      <c r="F29" s="60"/>
      <c r="G29" s="60"/>
      <c r="H29" s="60"/>
      <c r="I29" s="61"/>
      <c r="K29" s="100"/>
      <c r="L29" s="61"/>
      <c r="P29" s="60"/>
      <c r="Q29" s="60"/>
    </row>
    <row r="30" spans="1:17" s="59" customFormat="1" ht="31.5">
      <c r="A30" s="71"/>
      <c r="B30" s="224"/>
      <c r="C30" s="232" t="s">
        <v>69</v>
      </c>
      <c r="D30" s="58" t="s">
        <v>70</v>
      </c>
      <c r="F30" s="60"/>
      <c r="G30" s="60"/>
      <c r="H30" s="60"/>
      <c r="I30" s="61"/>
      <c r="K30" s="100"/>
      <c r="L30" s="61"/>
      <c r="P30" s="60"/>
      <c r="Q30" s="60"/>
    </row>
    <row r="31" spans="1:17" s="59" customFormat="1" ht="15.75">
      <c r="A31" s="71"/>
      <c r="B31" s="224"/>
      <c r="C31" s="233"/>
      <c r="D31" s="58" t="s">
        <v>20</v>
      </c>
      <c r="F31" s="60"/>
      <c r="G31" s="60"/>
      <c r="H31" s="60"/>
      <c r="I31" s="61"/>
      <c r="K31" s="100"/>
      <c r="L31" s="61"/>
      <c r="P31" s="60"/>
      <c r="Q31" s="60"/>
    </row>
    <row r="32" spans="1:17" s="59" customFormat="1" ht="15.75">
      <c r="A32" s="71"/>
      <c r="B32" s="225"/>
      <c r="C32" s="234"/>
      <c r="D32" s="58" t="s">
        <v>23</v>
      </c>
      <c r="F32" s="60"/>
      <c r="G32" s="60"/>
      <c r="H32" s="60"/>
      <c r="I32" s="61"/>
      <c r="K32" s="100"/>
      <c r="L32" s="61"/>
      <c r="P32" s="60"/>
      <c r="Q32" s="60"/>
    </row>
  </sheetData>
  <mergeCells count="6">
    <mergeCell ref="B1:B3"/>
    <mergeCell ref="B5:B12"/>
    <mergeCell ref="B13:B32"/>
    <mergeCell ref="C13:C19"/>
    <mergeCell ref="C20:C29"/>
    <mergeCell ref="C30:C3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B10" sqref="B10"/>
    </sheetView>
  </sheetViews>
  <sheetFormatPr defaultRowHeight="15"/>
  <cols>
    <col min="1" max="1" width="58.28515625" customWidth="1"/>
    <col min="2" max="2" width="33" customWidth="1"/>
    <col min="3" max="3" width="66.5703125" customWidth="1"/>
  </cols>
  <sheetData>
    <row r="2" spans="1:2">
      <c r="A2" s="147" t="s">
        <v>9</v>
      </c>
      <c r="B2" s="24" t="s">
        <v>503</v>
      </c>
    </row>
    <row r="3" spans="1:2">
      <c r="A3" s="147" t="s">
        <v>12</v>
      </c>
      <c r="B3" s="24" t="s">
        <v>503</v>
      </c>
    </row>
    <row r="5" spans="1:2">
      <c r="A5" s="147" t="s">
        <v>501</v>
      </c>
      <c r="B5" s="149" t="s">
        <v>502</v>
      </c>
    </row>
    <row r="6" spans="1:2">
      <c r="A6" s="148" t="s">
        <v>468</v>
      </c>
      <c r="B6" s="149">
        <v>11427</v>
      </c>
    </row>
    <row r="7" spans="1:2">
      <c r="A7" s="148" t="s">
        <v>471</v>
      </c>
      <c r="B7" s="149">
        <v>428</v>
      </c>
    </row>
    <row r="8" spans="1:2">
      <c r="A8" s="148" t="s">
        <v>470</v>
      </c>
      <c r="B8" s="149">
        <v>17770</v>
      </c>
    </row>
    <row r="9" spans="1:2">
      <c r="A9" s="148" t="s">
        <v>69</v>
      </c>
      <c r="B9" s="149">
        <v>268</v>
      </c>
    </row>
    <row r="10" spans="1:2">
      <c r="A10" s="148" t="s">
        <v>467</v>
      </c>
      <c r="B10" s="149">
        <v>22805</v>
      </c>
    </row>
    <row r="11" spans="1:2">
      <c r="A11" s="148" t="s">
        <v>469</v>
      </c>
      <c r="B11" s="149">
        <v>1325</v>
      </c>
    </row>
    <row r="12" spans="1:2">
      <c r="A12" s="148" t="s">
        <v>472</v>
      </c>
      <c r="B12" s="149">
        <v>54023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4CCE1CEF298F49BD7D9F22B542D46B" ma:contentTypeVersion="0" ma:contentTypeDescription="A content type to manage public (operations) IDB documents" ma:contentTypeScope="" ma:versionID="ce8d383b5a79cf1ce90206ddcfe22ab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40041274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2901/OC-BR</Approval_x0020_Number>
    <Document_x0020_Author xmlns="9c571b2f-e523-4ab2-ba2e-09e151a03ef4">Mendez Torrico, E. Gustavo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5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22D2ED1A-4B0E-4FD1-90C8-B107739E6AF6}"/>
</file>

<file path=customXml/itemProps2.xml><?xml version="1.0" encoding="utf-8"?>
<ds:datastoreItem xmlns:ds="http://schemas.openxmlformats.org/officeDocument/2006/customXml" ds:itemID="{90305A01-881B-49A8-870C-7297B4C4F2E8}"/>
</file>

<file path=customXml/itemProps3.xml><?xml version="1.0" encoding="utf-8"?>
<ds:datastoreItem xmlns:ds="http://schemas.openxmlformats.org/officeDocument/2006/customXml" ds:itemID="{5EDF6272-3242-415E-8BA5-60A9A4B300B2}"/>
</file>

<file path=customXml/itemProps4.xml><?xml version="1.0" encoding="utf-8"?>
<ds:datastoreItem xmlns:ds="http://schemas.openxmlformats.org/officeDocument/2006/customXml" ds:itemID="{93ED4117-0ABF-4113-AB61-FD66CAE0DFD7}"/>
</file>

<file path=customXml/itemProps5.xml><?xml version="1.0" encoding="utf-8"?>
<ds:datastoreItem xmlns:ds="http://schemas.openxmlformats.org/officeDocument/2006/customXml" ds:itemID="{65CC5E29-4B0B-4CD9-90D5-0C78B90489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Instruções</vt:lpstr>
      <vt:lpstr>Sheet1</vt:lpstr>
      <vt:lpstr>Folha de Comentários</vt:lpstr>
      <vt:lpstr>PA nº5 - 10.11.15</vt:lpstr>
      <vt:lpstr>Plan2</vt:lpstr>
      <vt:lpstr>Plan3</vt:lpstr>
      <vt:lpstr>'Folha de Comentários'!Print_Area</vt:lpstr>
      <vt:lpstr>'PA nº5 - 10.11.15'!Print_Area</vt:lpstr>
      <vt:lpstr>'Folha de Comentários'!Print_Titles</vt:lpstr>
      <vt:lpstr>'PA nº5 - 10.11.15'!Print_Titles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(BR-L1295 IPOJUCA) - Dez 2015</dc:title>
  <dc:creator>Bruno Costa</dc:creator>
  <cp:lastModifiedBy>IADB</cp:lastModifiedBy>
  <cp:lastPrinted>2015-12-11T18:01:56Z</cp:lastPrinted>
  <dcterms:created xsi:type="dcterms:W3CDTF">2011-03-30T14:45:37Z</dcterms:created>
  <dcterms:modified xsi:type="dcterms:W3CDTF">2015-12-23T18:33:15Z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0x01010046CF21643EE8D14686A648AA6DAD089200A54CCE1CEF298F49BD7D9F22B542D46B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