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Catherine Fonseca/BR-L1518/Plano de Aquisições/"/>
    </mc:Choice>
  </mc:AlternateContent>
  <xr:revisionPtr revIDLastSave="0" documentId="8_{107E2F0C-9019-4451-B999-70C22095A188}" xr6:coauthVersionLast="47" xr6:coauthVersionMax="47" xr10:uidLastSave="{00000000-0000-0000-0000-000000000000}"/>
  <bookViews>
    <workbookView xWindow="-120" yWindow="-120" windowWidth="29040" windowHeight="15840" tabRatio="85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externalReferences>
    <externalReference r:id="rId6"/>
    <externalReference r:id="rId7"/>
    <externalReference r:id="rId8"/>
  </externalReferences>
  <definedNames>
    <definedName name="_xlnm._FilterDatabase" localSheetId="4" hidden="1">'100% CONTRAPARTIDA LOCAL'!$AC$1:$AC$27</definedName>
    <definedName name="_xlnm._FilterDatabase" localSheetId="0" hidden="1">'OBRAS BENS E SERVIÇOS'!$A$19:$IP$19</definedName>
    <definedName name="_xlnm._FilterDatabase" localSheetId="3" hidden="1">'SISTEMAS NACIONAIS'!$AA$1:$AA$28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" i="2" l="1"/>
  <c r="B8" i="5" l="1"/>
  <c r="D59" i="2" l="1"/>
  <c r="D58" i="2"/>
  <c r="D57" i="2"/>
  <c r="D56" i="2"/>
  <c r="D55" i="2"/>
  <c r="D54" i="2"/>
  <c r="D53" i="2"/>
  <c r="D52" i="2"/>
  <c r="D51" i="2"/>
  <c r="D50" i="2"/>
  <c r="D49" i="2"/>
  <c r="D48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J48" i="2"/>
  <c r="J59" i="2"/>
  <c r="J58" i="2"/>
  <c r="J57" i="2"/>
  <c r="J56" i="2"/>
  <c r="J55" i="2"/>
  <c r="J54" i="2"/>
  <c r="J53" i="2"/>
  <c r="J52" i="2"/>
  <c r="J51" i="2"/>
  <c r="J50" i="2"/>
  <c r="J49" i="2"/>
  <c r="J47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B59" i="2"/>
  <c r="B57" i="2"/>
  <c r="B56" i="2"/>
  <c r="B55" i="2"/>
  <c r="B54" i="2"/>
  <c r="B53" i="2"/>
  <c r="B52" i="2"/>
  <c r="B51" i="2"/>
  <c r="B50" i="2"/>
  <c r="B49" i="2"/>
  <c r="B48" i="2"/>
  <c r="D47" i="2"/>
  <c r="B47" i="2"/>
  <c r="J46" i="2"/>
  <c r="I46" i="2"/>
  <c r="D46" i="2"/>
  <c r="B46" i="2"/>
  <c r="D54" i="1"/>
  <c r="D56" i="1"/>
  <c r="B33" i="1" l="1"/>
  <c r="K34" i="1"/>
  <c r="K35" i="1"/>
  <c r="K13" i="2"/>
  <c r="J52" i="1"/>
  <c r="J57" i="1"/>
  <c r="J58" i="1"/>
  <c r="J54" i="1" s="1"/>
  <c r="J84" i="1"/>
  <c r="J85" i="1"/>
  <c r="J86" i="1"/>
  <c r="J16" i="2"/>
  <c r="J14" i="2"/>
  <c r="J15" i="5"/>
  <c r="J14" i="5"/>
  <c r="J13" i="5"/>
  <c r="J12" i="5"/>
  <c r="J11" i="5"/>
  <c r="J10" i="5"/>
  <c r="J9" i="5"/>
  <c r="J8" i="5"/>
  <c r="J7" i="5"/>
  <c r="J22" i="4"/>
  <c r="J12" i="4"/>
  <c r="J13" i="4"/>
  <c r="J14" i="4"/>
  <c r="J15" i="4" s="1"/>
  <c r="J16" i="4" s="1"/>
  <c r="J11" i="4"/>
  <c r="J10" i="4"/>
  <c r="J8" i="4"/>
  <c r="J7" i="4"/>
  <c r="J53" i="1" l="1"/>
  <c r="J56" i="1"/>
  <c r="J55" i="1"/>
  <c r="B15" i="5"/>
  <c r="B14" i="5"/>
  <c r="B13" i="5"/>
  <c r="B12" i="5"/>
  <c r="B11" i="5"/>
  <c r="B10" i="5"/>
  <c r="B9" i="5"/>
  <c r="B7" i="5"/>
  <c r="B22" i="4"/>
  <c r="B21" i="4"/>
  <c r="B20" i="4"/>
  <c r="B19" i="4"/>
  <c r="B18" i="4"/>
  <c r="B17" i="4"/>
  <c r="B16" i="4"/>
  <c r="B15" i="4"/>
  <c r="B14" i="4"/>
  <c r="B12" i="4"/>
  <c r="B10" i="4"/>
  <c r="B7" i="4"/>
  <c r="B8" i="4" s="1"/>
  <c r="B16" i="2"/>
  <c r="B14" i="2"/>
  <c r="B13" i="2"/>
  <c r="B12" i="2"/>
  <c r="B11" i="2"/>
  <c r="B9" i="2"/>
  <c r="B86" i="1"/>
  <c r="B84" i="1"/>
  <c r="B85" i="1" s="1"/>
  <c r="B53" i="1"/>
  <c r="B54" i="1"/>
  <c r="B55" i="1"/>
  <c r="B56" i="1"/>
  <c r="B58" i="1"/>
  <c r="B57" i="1"/>
  <c r="B52" i="1"/>
  <c r="B39" i="1"/>
  <c r="B38" i="1"/>
  <c r="B37" i="1"/>
  <c r="B36" i="1"/>
  <c r="B35" i="1"/>
  <c r="B34" i="1"/>
  <c r="B32" i="1"/>
  <c r="B31" i="1"/>
  <c r="B30" i="1"/>
  <c r="B29" i="1"/>
  <c r="B28" i="1"/>
  <c r="B27" i="1"/>
  <c r="B26" i="1"/>
  <c r="B25" i="1"/>
  <c r="B24" i="1"/>
  <c r="B23" i="1"/>
  <c r="J8" i="2"/>
  <c r="B9" i="4" l="1"/>
  <c r="B43" i="5"/>
  <c r="I8" i="4"/>
  <c r="F7" i="4"/>
  <c r="F9" i="4" s="1"/>
  <c r="M16" i="2"/>
  <c r="O16" i="2" s="1"/>
  <c r="Q16" i="2" s="1"/>
  <c r="U16" i="2" s="1"/>
  <c r="W16" i="2" s="1"/>
  <c r="Y16" i="2" s="1"/>
  <c r="M22" i="4"/>
  <c r="M13" i="4"/>
  <c r="D10" i="4"/>
  <c r="M15" i="2"/>
  <c r="O15" i="2" s="1"/>
  <c r="Q15" i="2" s="1"/>
  <c r="U15" i="2" s="1"/>
  <c r="W15" i="2" s="1"/>
  <c r="Y15" i="2" s="1"/>
  <c r="M14" i="2"/>
  <c r="O14" i="2" s="1"/>
  <c r="Q14" i="2" s="1"/>
  <c r="U14" i="2" s="1"/>
  <c r="D15" i="2"/>
  <c r="B15" i="2"/>
  <c r="J15" i="2"/>
  <c r="J12" i="2" s="1"/>
  <c r="J11" i="2" s="1"/>
  <c r="I14" i="2"/>
  <c r="I15" i="2" s="1"/>
  <c r="I16" i="2" s="1"/>
  <c r="D14" i="2"/>
  <c r="J13" i="2"/>
  <c r="D84" i="1"/>
  <c r="M58" i="1"/>
  <c r="D58" i="1"/>
  <c r="M13" i="2"/>
  <c r="O13" i="2" s="1"/>
  <c r="I13" i="2"/>
  <c r="K57" i="1"/>
  <c r="M57" i="1" s="1"/>
  <c r="D57" i="1"/>
  <c r="K12" i="2"/>
  <c r="M12" i="2" s="1"/>
  <c r="O12" i="2" s="1"/>
  <c r="Q12" i="2" s="1"/>
  <c r="U12" i="2" s="1"/>
  <c r="W12" i="2" s="1"/>
  <c r="Y12" i="2" s="1"/>
  <c r="D12" i="2"/>
  <c r="K11" i="2"/>
  <c r="M11" i="2" s="1"/>
  <c r="O11" i="2" s="1"/>
  <c r="Q11" i="2" s="1"/>
  <c r="U11" i="2" s="1"/>
  <c r="I11" i="2"/>
  <c r="I12" i="2" s="1"/>
  <c r="D11" i="2"/>
  <c r="M56" i="1"/>
  <c r="K56" i="1"/>
  <c r="M55" i="1"/>
  <c r="K55" i="1"/>
  <c r="D55" i="1"/>
  <c r="M54" i="1"/>
  <c r="K54" i="1"/>
  <c r="I54" i="1"/>
  <c r="I55" i="1" s="1"/>
  <c r="I56" i="1" s="1"/>
  <c r="M53" i="1"/>
  <c r="K53" i="1"/>
  <c r="I53" i="1"/>
  <c r="D53" i="1"/>
  <c r="I22" i="4"/>
  <c r="D22" i="4"/>
  <c r="K21" i="4"/>
  <c r="M21" i="4" s="1"/>
  <c r="J21" i="4"/>
  <c r="D21" i="4"/>
  <c r="K20" i="4"/>
  <c r="M20" i="4" s="1"/>
  <c r="J20" i="4"/>
  <c r="D20" i="4"/>
  <c r="K39" i="1"/>
  <c r="M39" i="1" s="1"/>
  <c r="O39" i="1" s="1"/>
  <c r="Q39" i="1" s="1"/>
  <c r="S39" i="1" s="1"/>
  <c r="J33" i="1"/>
  <c r="J34" i="1" s="1"/>
  <c r="J35" i="1" s="1"/>
  <c r="J36" i="1" s="1"/>
  <c r="J37" i="1" s="1"/>
  <c r="J38" i="1" s="1"/>
  <c r="J39" i="1"/>
  <c r="D39" i="1"/>
  <c r="K19" i="4"/>
  <c r="M19" i="4" s="1"/>
  <c r="K18" i="4"/>
  <c r="M18" i="4" s="1"/>
  <c r="K17" i="4"/>
  <c r="K16" i="4"/>
  <c r="M16" i="4" s="1"/>
  <c r="K15" i="4"/>
  <c r="M15" i="4" s="1"/>
  <c r="D19" i="4"/>
  <c r="D18" i="4"/>
  <c r="D17" i="4"/>
  <c r="D16" i="4"/>
  <c r="D15" i="4"/>
  <c r="M17" i="4"/>
  <c r="K14" i="4"/>
  <c r="M14" i="4" s="1"/>
  <c r="J17" i="4"/>
  <c r="J18" i="4" s="1"/>
  <c r="J19" i="4" s="1"/>
  <c r="I14" i="4"/>
  <c r="I15" i="4" s="1"/>
  <c r="I16" i="4" s="1"/>
  <c r="I17" i="4" s="1"/>
  <c r="I18" i="4" s="1"/>
  <c r="I19" i="4" s="1"/>
  <c r="I20" i="4" s="1"/>
  <c r="I21" i="4" s="1"/>
  <c r="G14" i="4"/>
  <c r="F14" i="4"/>
  <c r="D14" i="4"/>
  <c r="K38" i="1"/>
  <c r="M38" i="1" s="1"/>
  <c r="O38" i="1" s="1"/>
  <c r="Q38" i="1" s="1"/>
  <c r="S38" i="1" s="1"/>
  <c r="K37" i="1"/>
  <c r="M37" i="1" s="1"/>
  <c r="O37" i="1" s="1"/>
  <c r="Q37" i="1" s="1"/>
  <c r="S37" i="1" s="1"/>
  <c r="K36" i="1"/>
  <c r="M36" i="1" s="1"/>
  <c r="O36" i="1" s="1"/>
  <c r="Q36" i="1" s="1"/>
  <c r="S36" i="1" s="1"/>
  <c r="M35" i="1"/>
  <c r="O35" i="1" s="1"/>
  <c r="Q35" i="1" s="1"/>
  <c r="S35" i="1" s="1"/>
  <c r="M34" i="1"/>
  <c r="O34" i="1" s="1"/>
  <c r="Q34" i="1" s="1"/>
  <c r="S34" i="1" s="1"/>
  <c r="D38" i="1"/>
  <c r="D37" i="1"/>
  <c r="D36" i="1"/>
  <c r="D35" i="1"/>
  <c r="D34" i="1"/>
  <c r="K33" i="1"/>
  <c r="M33" i="1" s="1"/>
  <c r="O33" i="1" s="1"/>
  <c r="Q33" i="1" s="1"/>
  <c r="S33" i="1" s="1"/>
  <c r="I33" i="1"/>
  <c r="I34" i="1" s="1"/>
  <c r="I35" i="1" s="1"/>
  <c r="I36" i="1" s="1"/>
  <c r="I37" i="1" s="1"/>
  <c r="I38" i="1" s="1"/>
  <c r="I39" i="1" s="1"/>
  <c r="D33" i="1"/>
  <c r="M46" i="2"/>
  <c r="K46" i="2"/>
  <c r="K10" i="2"/>
  <c r="M10" i="2" s="1"/>
  <c r="O10" i="2" s="1"/>
  <c r="Q10" i="2" s="1"/>
  <c r="U10" i="2" s="1"/>
  <c r="W10" i="2" s="1"/>
  <c r="I10" i="2"/>
  <c r="B10" i="2"/>
  <c r="K86" i="1"/>
  <c r="M86" i="1" s="1"/>
  <c r="O86" i="1" s="1"/>
  <c r="D86" i="1"/>
  <c r="K32" i="1"/>
  <c r="M32" i="1" s="1"/>
  <c r="O32" i="1" s="1"/>
  <c r="Q32" i="1" s="1"/>
  <c r="J32" i="1"/>
  <c r="J31" i="1"/>
  <c r="D32" i="1"/>
  <c r="K15" i="5"/>
  <c r="M15" i="5" s="1"/>
  <c r="O15" i="5" s="1"/>
  <c r="D15" i="5"/>
  <c r="K14" i="5"/>
  <c r="M14" i="5" s="1"/>
  <c r="O14" i="5" s="1"/>
  <c r="D14" i="5"/>
  <c r="K31" i="1"/>
  <c r="M31" i="1" s="1"/>
  <c r="O31" i="1" s="1"/>
  <c r="Q31" i="1" s="1"/>
  <c r="S31" i="1" s="1"/>
  <c r="G31" i="1"/>
  <c r="F31" i="1"/>
  <c r="D31" i="1"/>
  <c r="K13" i="5"/>
  <c r="M13" i="5" s="1"/>
  <c r="O13" i="5" s="1"/>
  <c r="D13" i="5"/>
  <c r="K12" i="5"/>
  <c r="M12" i="5" s="1"/>
  <c r="O12" i="5" s="1"/>
  <c r="D12" i="5"/>
  <c r="K30" i="1"/>
  <c r="M30" i="1" s="1"/>
  <c r="O30" i="1" s="1"/>
  <c r="Q30" i="1" s="1"/>
  <c r="S30" i="1" s="1"/>
  <c r="J30" i="1"/>
  <c r="D30" i="1"/>
  <c r="K11" i="5"/>
  <c r="M11" i="5" s="1"/>
  <c r="O11" i="5" s="1"/>
  <c r="D11" i="5"/>
  <c r="K29" i="1"/>
  <c r="M29" i="1" s="1"/>
  <c r="O29" i="1" s="1"/>
  <c r="Q29" i="1" s="1"/>
  <c r="S29" i="1" s="1"/>
  <c r="J29" i="1"/>
  <c r="D29" i="1"/>
  <c r="K28" i="1"/>
  <c r="M28" i="1" s="1"/>
  <c r="J28" i="1"/>
  <c r="G28" i="1"/>
  <c r="F28" i="1"/>
  <c r="D28" i="1"/>
  <c r="K10" i="5"/>
  <c r="M10" i="5" s="1"/>
  <c r="O10" i="5" s="1"/>
  <c r="D10" i="5"/>
  <c r="K9" i="5"/>
  <c r="M9" i="5" s="1"/>
  <c r="O9" i="5" s="1"/>
  <c r="D9" i="5"/>
  <c r="K8" i="5"/>
  <c r="M8" i="5" s="1"/>
  <c r="O8" i="5" s="1"/>
  <c r="D8" i="5"/>
  <c r="K7" i="5"/>
  <c r="M7" i="5" s="1"/>
  <c r="O7" i="5" s="1"/>
  <c r="I7" i="5"/>
  <c r="I8" i="5" s="1"/>
  <c r="I9" i="5" s="1"/>
  <c r="I10" i="5" s="1"/>
  <c r="I11" i="5" s="1"/>
  <c r="I12" i="5" s="1"/>
  <c r="I13" i="5" s="1"/>
  <c r="I14" i="5" s="1"/>
  <c r="I15" i="5" s="1"/>
  <c r="D7" i="5"/>
  <c r="K27" i="1"/>
  <c r="M27" i="1" s="1"/>
  <c r="O27" i="1" s="1"/>
  <c r="D27" i="1"/>
  <c r="K26" i="1"/>
  <c r="M26" i="1" s="1"/>
  <c r="J26" i="1"/>
  <c r="I26" i="1"/>
  <c r="I27" i="1" s="1"/>
  <c r="I28" i="1" s="1"/>
  <c r="I29" i="1" s="1"/>
  <c r="I30" i="1" s="1"/>
  <c r="I31" i="1" s="1"/>
  <c r="I32" i="1" s="1"/>
  <c r="G26" i="1"/>
  <c r="F26" i="1"/>
  <c r="D26" i="1"/>
  <c r="D13" i="4"/>
  <c r="G13" i="4"/>
  <c r="F13" i="4"/>
  <c r="C13" i="4"/>
  <c r="M12" i="4"/>
  <c r="I12" i="4"/>
  <c r="I13" i="4" s="1"/>
  <c r="D12" i="4"/>
  <c r="B13" i="4"/>
  <c r="K25" i="1"/>
  <c r="M25" i="1" s="1"/>
  <c r="O25" i="1" s="1"/>
  <c r="J25" i="1"/>
  <c r="I25" i="1"/>
  <c r="D25" i="1"/>
  <c r="K52" i="1"/>
  <c r="M52" i="1" s="1"/>
  <c r="I52" i="1"/>
  <c r="I57" i="1" s="1"/>
  <c r="I58" i="1" s="1"/>
  <c r="D52" i="1"/>
  <c r="M11" i="4"/>
  <c r="I11" i="4"/>
  <c r="D11" i="4"/>
  <c r="C11" i="4"/>
  <c r="K10" i="4"/>
  <c r="M10" i="4" s="1"/>
  <c r="I10" i="4"/>
  <c r="B11" i="4"/>
  <c r="D85" i="1"/>
  <c r="C85" i="1"/>
  <c r="M85" i="1"/>
  <c r="O85" i="1" s="1"/>
  <c r="K84" i="1"/>
  <c r="M84" i="1" s="1"/>
  <c r="O84" i="1" s="1"/>
  <c r="I84" i="1"/>
  <c r="I85" i="1" s="1"/>
  <c r="I86" i="1" s="1"/>
  <c r="M9" i="4"/>
  <c r="C9" i="4"/>
  <c r="M7" i="4"/>
  <c r="K7" i="4"/>
  <c r="J9" i="4"/>
  <c r="I7" i="4"/>
  <c r="I9" i="4" s="1"/>
  <c r="G7" i="4"/>
  <c r="G9" i="4" s="1"/>
  <c r="K24" i="1"/>
  <c r="M24" i="1" s="1"/>
  <c r="O24" i="1" s="1"/>
  <c r="J24" i="1"/>
  <c r="I24" i="1"/>
  <c r="G24" i="1"/>
  <c r="F24" i="1"/>
  <c r="D24" i="1"/>
  <c r="K23" i="1"/>
  <c r="J23" i="1"/>
  <c r="I23" i="1"/>
  <c r="G23" i="1"/>
  <c r="F23" i="1"/>
  <c r="D23" i="1"/>
  <c r="K22" i="1"/>
  <c r="M22" i="1" s="1"/>
  <c r="O22" i="1" s="1"/>
  <c r="J22" i="1"/>
  <c r="I22" i="1"/>
  <c r="G22" i="1"/>
  <c r="F22" i="1"/>
  <c r="D22" i="1"/>
  <c r="B22" i="1"/>
  <c r="K21" i="1"/>
  <c r="J21" i="1"/>
  <c r="I21" i="1"/>
  <c r="G21" i="1"/>
  <c r="F21" i="1"/>
  <c r="D21" i="1"/>
  <c r="B21" i="1"/>
  <c r="K9" i="2"/>
  <c r="M9" i="2" s="1"/>
  <c r="O9" i="2" s="1"/>
  <c r="Q9" i="2" s="1"/>
  <c r="K8" i="2"/>
  <c r="M8" i="2" s="1"/>
  <c r="O8" i="2" s="1"/>
  <c r="Q8" i="2" s="1"/>
  <c r="J9" i="2"/>
  <c r="I9" i="2"/>
  <c r="G9" i="2"/>
  <c r="F9" i="2"/>
  <c r="D9" i="2"/>
  <c r="I8" i="2"/>
  <c r="G8" i="2"/>
  <c r="F8" i="2"/>
  <c r="D8" i="2"/>
  <c r="B8" i="2"/>
  <c r="Q13" i="2" l="1"/>
  <c r="U13" i="2" s="1"/>
  <c r="W13" i="2" s="1"/>
  <c r="Y13" i="2" s="1"/>
  <c r="O26" i="1"/>
  <c r="Q26" i="1" s="1"/>
  <c r="S26" i="1" s="1"/>
  <c r="M23" i="1"/>
  <c r="O23" i="1" s="1"/>
  <c r="Q23" i="1" s="1"/>
  <c r="S23" i="1" s="1"/>
  <c r="W14" i="2"/>
  <c r="Y14" i="2" s="1"/>
  <c r="Q25" i="1"/>
  <c r="S25" i="1" s="1"/>
  <c r="Q24" i="1"/>
  <c r="S24" i="1" s="1"/>
  <c r="B6" i="1"/>
  <c r="W11" i="2"/>
  <c r="Y11" i="2" s="1"/>
  <c r="Y10" i="2"/>
  <c r="S32" i="1"/>
  <c r="O28" i="1"/>
  <c r="Q28" i="1" s="1"/>
  <c r="S28" i="1" s="1"/>
  <c r="Q27" i="1"/>
  <c r="S27" i="1" s="1"/>
  <c r="U9" i="2"/>
  <c r="W9" i="2" s="1"/>
  <c r="Y9" i="2" s="1"/>
  <c r="U8" i="2" l="1"/>
  <c r="Q22" i="1"/>
  <c r="S22" i="1" s="1"/>
  <c r="O10" i="1" s="1"/>
  <c r="M21" i="1"/>
  <c r="O21" i="1" s="1"/>
  <c r="Q21" i="1" s="1"/>
  <c r="S21" i="1" s="1"/>
  <c r="P10" i="1" s="1"/>
  <c r="W8" i="2" l="1"/>
  <c r="Y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tc={4F9ADFAB-4DF2-46B9-9F0E-8DC8BD8CF50E}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0" authorId="0" shapeId="0" xr:uid="{00000000-0006-0000-0000-00000E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J21" authorId="1" shapeId="0" xr:uid="{00000000-0006-0000-0000-000010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Códigos EAP/PEP</t>
      </text>
    </comment>
    <comment ref="B43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3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3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3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3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3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43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43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43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43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43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F43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43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4" authorId="0" shapeId="0" xr:uid="{00000000-0006-0000-0000-00001E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4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50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0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0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50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50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50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50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50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50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50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50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0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0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0" shapeId="0" xr:uid="{00000000-0006-0000-0000-00002D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51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61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1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1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1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61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61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61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61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61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61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61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2" authorId="0" shapeId="0" xr:uid="{00000000-0006-0000-0000-00003C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68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8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8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8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E68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F68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G68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H68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I68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68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68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9" authorId="0" shapeId="0" xr:uid="{00000000-0006-0000-0000-00004B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75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75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75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75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75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75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75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75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75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75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75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75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75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6" authorId="0" shapeId="0" xr:uid="{00000000-0006-0000-0000-00005A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6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82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82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82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82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82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82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82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82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82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82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82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2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82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3" authorId="0" shapeId="0" xr:uid="{00000000-0006-0000-0000-000069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83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92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92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92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92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92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92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M92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N92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O92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92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92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92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2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 xr:uid="{00000000-0006-0000-0000-000078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93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" authorId="0" shapeId="0" xr:uid="{00000000-0006-0000-0100-00000C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2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2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2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Y21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Z21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A21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B21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AC21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2" authorId="0" shapeId="0" xr:uid="{00000000-0006-0000-0100-000019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22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AE27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B29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9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9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29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29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9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U29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29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29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29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29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 xr:uid="{00000000-0006-0000-0100-000027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30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35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5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5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35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35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35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Q35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5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5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T35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U35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6" authorId="0" shapeId="0" xr:uid="{00000000-0006-0000-0100-000034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36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  <comment ref="B44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4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4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H44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Se aplica, senão indicar 0.</t>
        </r>
      </text>
    </comment>
    <comment ref="I44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44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O44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44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44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44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44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5" authorId="0" shapeId="0" xr:uid="{00000000-0006-0000-0100-000041000000}">
      <text>
        <r>
          <rPr>
            <b/>
            <sz val="12"/>
            <color indexed="81"/>
            <rFont val="Tahoma"/>
            <family val="2"/>
          </rPr>
          <t xml:space="preserve">Equipo OBP&amp;CM:
</t>
        </r>
        <r>
          <rPr>
            <sz val="12"/>
            <color indexed="81"/>
            <rFont val="Tahoma"/>
            <family val="2"/>
          </rPr>
          <t>Data estimada de acordo com  a planificação de la Unidade Executora.</t>
        </r>
      </text>
    </comment>
    <comment ref="L45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Data real somente quando se aplica  nos casos de processos em execução ou concluídos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5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5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<sst xmlns="http://schemas.openxmlformats.org/spreadsheetml/2006/main" count="1170" uniqueCount="235">
  <si>
    <t>CB- Single Stages two envelopes with Prequalification</t>
  </si>
  <si>
    <t xml:space="preserve">Procurement 100% funded by Agency </t>
  </si>
  <si>
    <t>External Audit</t>
  </si>
  <si>
    <t>National System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</si>
  <si>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</si>
  <si>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</si>
  <si>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</si>
  <si>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</si>
  <si>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</si>
  <si>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</si>
  <si>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</si>
  <si>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</si>
  <si>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</si>
  <si>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</si>
  <si>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</si>
  <si>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</si>
  <si>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</si>
  <si>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</si>
  <si>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</si>
  <si>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</si>
  <si>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</si>
  <si>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</si>
  <si>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</si>
  <si>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</si>
  <si>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</si>
  <si>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</si>
  <si>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</si>
  <si>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</si>
  <si>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</si>
  <si>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</si>
  <si>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</si>
  <si>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</si>
  <si>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</si>
  <si>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</si>
  <si>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</si>
  <si>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</si>
  <si>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</si>
  <si>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</si>
  <si>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</si>
  <si>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</si>
  <si>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</si>
  <si>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</si>
  <si>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</si>
  <si>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</si>
  <si>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</si>
  <si>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</si>
  <si>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</si>
  <si>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</si>
  <si>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</si>
  <si>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</si>
  <si>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</si>
  <si>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</si>
  <si>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</si>
  <si>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</si>
  <si>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</si>
  <si>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Shopping/Request for mínimo 3 Quotations</t>
  </si>
  <si>
    <t xml:space="preserve">Limite Bidding </t>
  </si>
  <si>
    <t>Versão</t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</si>
  <si>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</si>
  <si>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</si>
  <si>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</si>
  <si>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</si>
  <si>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</si>
  <si>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</si>
  <si>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</si>
  <si>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</si>
  <si>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</si>
  <si>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</si>
  <si>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</si>
  <si>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</si>
  <si>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</si>
  <si>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</si>
  <si>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</si>
  <si>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</si>
  <si>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</si>
  <si>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Data Estimada 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</si>
  <si>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</si>
  <si>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</si>
  <si>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</si>
  <si>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</si>
  <si>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</si>
  <si>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</si>
  <si>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</si>
  <si>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</si>
  <si>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</si>
  <si>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</si>
  <si>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Nacional System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</si>
  <si>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</si>
  <si>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</si>
  <si>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</si>
  <si>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</si>
  <si>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</si>
  <si>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</si>
  <si>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</si>
  <si>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</si>
  <si>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</si>
  <si>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</si>
  <si>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</si>
  <si>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</si>
  <si>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Consulting Firmas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</si>
  <si>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</si>
  <si>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</si>
  <si>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</si>
  <si>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</si>
  <si>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</si>
  <si>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</si>
  <si>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</si>
  <si>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</si>
  <si>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</si>
  <si>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</si>
  <si>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</si>
  <si>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</si>
  <si>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</si>
  <si>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</si>
  <si>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</si>
  <si>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</si>
  <si>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</si>
  <si>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</si>
  <si>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</si>
  <si>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</si>
  <si>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</si>
  <si>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</si>
  <si>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</si>
  <si>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</si>
  <si>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</si>
  <si>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</si>
  <si>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</si>
  <si>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</si>
  <si>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</si>
  <si>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</si>
  <si>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</si>
  <si>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</si>
  <si>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</si>
  <si>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</si>
  <si>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</si>
  <si>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</si>
  <si>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</si>
  <si>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</si>
  <si>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</si>
  <si>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</si>
  <si>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</si>
  <si>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1"/>
        <color rgb="FFFF0000"/>
        <rFont val="Calibri"/>
        <family val="2"/>
        <scheme val="minor"/>
      </rPr>
      <t xml:space="preserve"> *</t>
    </r>
  </si>
  <si>
    <t>BRASIL</t>
  </si>
  <si>
    <t>LPN</t>
  </si>
  <si>
    <t>LPI</t>
  </si>
  <si>
    <t>Total Serviços de Consultoria</t>
  </si>
  <si>
    <t>BR-L1518</t>
  </si>
  <si>
    <t>OC-BR 4070</t>
  </si>
  <si>
    <t>Secretaria de Estado da Saúde PB - UGP</t>
  </si>
  <si>
    <t>20/11/2020 a   20/11/2025</t>
  </si>
  <si>
    <t>Empresa de consultoria para solução tecnológica SES</t>
  </si>
  <si>
    <t>Empresa de consultoria para planejamento estratégico</t>
  </si>
  <si>
    <t>Aquisição de licenças de uso</t>
  </si>
  <si>
    <t>Suporte técnico</t>
  </si>
  <si>
    <t>Equipamentos de informação e comunicação</t>
  </si>
  <si>
    <t>Pregão Eletrônico</t>
  </si>
  <si>
    <t>Licenças de uso de software</t>
  </si>
  <si>
    <t>Equipamentos de TIC</t>
  </si>
  <si>
    <t>Serviços de TI</t>
  </si>
  <si>
    <t>Serviços de comunicação de dados</t>
  </si>
  <si>
    <t>Equipamentos de imagem</t>
  </si>
  <si>
    <t>Sistema de Gestão Hospitalar</t>
  </si>
  <si>
    <t>Material didático e gráfico</t>
  </si>
  <si>
    <t>Especialização pessoal SES</t>
  </si>
  <si>
    <t>Especialização e qualificação</t>
  </si>
  <si>
    <t>Qualificações</t>
  </si>
  <si>
    <t>Projetos reforma da SES</t>
  </si>
  <si>
    <t>Obras de reforma da SES</t>
  </si>
  <si>
    <t>Materiais e equipamentos reforma da SES</t>
  </si>
  <si>
    <t>Projetos Escola de Saúde Pública</t>
  </si>
  <si>
    <t>Obras Escola de Saúde Pública</t>
  </si>
  <si>
    <t>Mobiliários e equipamentos ESP</t>
  </si>
  <si>
    <t>Reforma e ampliação LACEN</t>
  </si>
  <si>
    <t>Obras reforma e ampliação LACEN</t>
  </si>
  <si>
    <t>Consultoria para certificação do LACEN</t>
  </si>
  <si>
    <t>Campanhas públicas de saúde</t>
  </si>
  <si>
    <t>Capacitação pesquisadores bolsistas</t>
  </si>
  <si>
    <t>Empresa para organização de Seminário/Workshop</t>
  </si>
  <si>
    <t>Consultor em engenharia clínica</t>
  </si>
  <si>
    <t>Obras Maternidade Peregrino Filho - Patos</t>
  </si>
  <si>
    <t>Obras Hospital Regional Cajazeiras</t>
  </si>
  <si>
    <t>Obras Hosp Clinicas Campina Grande</t>
  </si>
  <si>
    <t>Obras Hosp Dist Dr José G. Silva - Itaporanga</t>
  </si>
  <si>
    <t>EMH Hospital da Mulher</t>
  </si>
  <si>
    <t>EMH Maternidade Peregrino Filho</t>
  </si>
  <si>
    <t>EMH Complexo Saúde Guarabira</t>
  </si>
  <si>
    <t>EMH Hospital Regional Cajazeiras</t>
  </si>
  <si>
    <t>EMH Arlinda Marques</t>
  </si>
  <si>
    <t xml:space="preserve">EMH Hospital Dr José G. Silva </t>
  </si>
  <si>
    <t>Obras Reforma HR Janduhy Carneiro</t>
  </si>
  <si>
    <t>EMH HR Janduhy Carneiro</t>
  </si>
  <si>
    <t>EMH HM Santa Rita</t>
  </si>
  <si>
    <t>Softplan</t>
  </si>
  <si>
    <t>Locação de veículos</t>
  </si>
  <si>
    <t>Locação de espaço para UGP</t>
  </si>
  <si>
    <t>Locação de equipamentos</t>
  </si>
  <si>
    <t>Ticket refeição</t>
  </si>
  <si>
    <t>Equipamentos UGP</t>
  </si>
  <si>
    <t>Linha de Base Av Impacto</t>
  </si>
  <si>
    <t>Avaliação de Impacto Final</t>
  </si>
  <si>
    <t>Obras Hospital Guarabira</t>
  </si>
  <si>
    <t>Supervisão de Obras</t>
  </si>
  <si>
    <r>
      <t xml:space="preserve">Nome do Processo </t>
    </r>
    <r>
      <rPr>
        <sz val="11"/>
        <color rgb="FFFF0000"/>
        <rFont val="Calibri"/>
        <family val="2"/>
        <scheme val="minor"/>
      </rPr>
      <t>*</t>
    </r>
  </si>
  <si>
    <r>
      <t xml:space="preserve">Valor Estimado (USD) </t>
    </r>
    <r>
      <rPr>
        <sz val="11"/>
        <color rgb="FFFF0000"/>
        <rFont val="Calibri"/>
        <family val="2"/>
        <scheme val="minor"/>
      </rPr>
      <t>*</t>
    </r>
  </si>
  <si>
    <r>
      <t xml:space="preserve">% Custo BID </t>
    </r>
    <r>
      <rPr>
        <sz val="11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</si>
  <si>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1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</si>
  <si>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1"/>
        <color rgb="FFFF0000"/>
        <rFont val="Calibri"/>
        <family val="2"/>
        <scheme val="minor"/>
      </rPr>
      <t>*</t>
    </r>
  </si>
  <si>
    <r>
      <t xml:space="preserve">Componente </t>
    </r>
    <r>
      <rPr>
        <sz val="11"/>
        <color rgb="FFFF0000"/>
        <rFont val="Calibri"/>
        <family val="2"/>
        <scheme val="minor"/>
      </rPr>
      <t>*</t>
    </r>
  </si>
  <si>
    <r>
      <t xml:space="preserve">Produto </t>
    </r>
    <r>
      <rPr>
        <sz val="11"/>
        <color rgb="FFFF0000"/>
        <rFont val="Calibri"/>
        <family val="2"/>
        <scheme val="minor"/>
      </rPr>
      <t>*</t>
    </r>
  </si>
  <si>
    <r>
      <t xml:space="preserve">Tipo de Seleção </t>
    </r>
    <r>
      <rPr>
        <sz val="11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</si>
  <si>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1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</si>
  <si>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1"/>
        <color rgb="FFFF0000"/>
        <rFont val="Calibri"/>
        <family val="2"/>
        <scheme val="minor"/>
      </rPr>
      <t>*</t>
    </r>
  </si>
  <si>
    <r>
      <t xml:space="preserve">Estado </t>
    </r>
    <r>
      <rPr>
        <sz val="11"/>
        <color rgb="FFFF0000"/>
        <rFont val="Calibri"/>
        <family val="2"/>
        <scheme val="minor"/>
      </rPr>
      <t>*</t>
    </r>
  </si>
  <si>
    <t>p1.5 Profissionais e trabalhadores da saúde e gestores capacitado na implantação e implementação de prpotocolos clínicos (linhas de cuidado)</t>
  </si>
  <si>
    <t>Empresa para Avaliação Intermediária do Projeto</t>
  </si>
  <si>
    <t>Consultoria para monitoramento</t>
  </si>
  <si>
    <t>Empresa  para customização do sistema de preços</t>
  </si>
  <si>
    <t>Empresa para monitoramento das ações da SES</t>
  </si>
  <si>
    <t>Projetos arquitetônicos maternidades/hospitais e Projetos aquitetônicos HR Jandhuy Carneiro</t>
  </si>
  <si>
    <t>Consultor individual em Engenharia Civil para Hospitais para os municípios de Itaporanga, Patos e Cajazeiras</t>
  </si>
  <si>
    <t>Consultor individual em Engenharia Civil para atender o município de Campina Grande</t>
  </si>
  <si>
    <t>Consultor individual em Engenharia Civil para atender o município de Guarabira</t>
  </si>
  <si>
    <t>Consultor individual para contabilidade pública</t>
  </si>
  <si>
    <t>Consultor individual para monitoramento e avaliação do projeto</t>
  </si>
  <si>
    <t>Consultor individual para atuação em redes de atenção a saúde</t>
  </si>
  <si>
    <t>Consultor individual em gerenciamento de projetos, documentação e estatísticas</t>
  </si>
  <si>
    <t>Consultor individual em gerenciamento de software</t>
  </si>
  <si>
    <t xml:space="preserve">Consultor individual em gerenciamento de hardware e rede de dados </t>
  </si>
  <si>
    <t>Dois Consultores individuais especializado em Direito Público</t>
  </si>
  <si>
    <t>Três Consultores individuais para área Administrativa financeira</t>
  </si>
  <si>
    <t>Quatro Consultores individuais especializado em suporte técnico para atendimento de hardware e software</t>
  </si>
  <si>
    <t xml:space="preserve"> P2.1 - Reforma, ampliação e construção de  maternidades/hospitais de média e alta complexidade  e implementação de um programa para fortalecer a rede materno infantil no estado da Paraíba e P2.2 - Reforma e aquisição de equipamentos de oncologia no Hospital Regional de Patos (Macroregião II)</t>
  </si>
  <si>
    <r>
      <t xml:space="preserve">Ref.: </t>
    </r>
    <r>
      <rPr>
        <sz val="12"/>
        <color rgb="FFFF0000"/>
        <rFont val="Calibri"/>
        <family val="2"/>
        <scheme val="minor"/>
      </rPr>
      <t>*</t>
    </r>
    <r>
      <rPr>
        <sz val="12"/>
        <color theme="0"/>
        <rFont val="Calibri"/>
        <family val="2"/>
        <scheme val="minor"/>
      </rPr>
      <t xml:space="preserve"> campos  obrigatórios</t>
    </r>
  </si>
  <si>
    <t>Consultor individual para análise de dados e Business Intelligence</t>
  </si>
  <si>
    <t>Licença de uso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</si>
</sst>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mm/dd/yy;@"/>
    <numFmt numFmtId="166" formatCode="dd/mm/yy;@"/>
    <numFmt numFmtId="167" formatCode="_-* #,##0.0_-;\-* #,##0.0_-;_-* &quot;-&quot;??_-;_-@_-"/>
    <numFmt numFmtId="168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4"/>
      <color indexed="81"/>
      <name val="Tahoma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Fill="1"/>
    <xf numFmtId="0" fontId="0" fillId="0" borderId="0" xfId="0" applyProtection="1">
      <protection locked="0"/>
    </xf>
    <xf numFmtId="0" fontId="0" fillId="4" borderId="0" xfId="0" applyFill="1" applyProtection="1"/>
    <xf numFmtId="0" fontId="3" fillId="4" borderId="0" xfId="0" applyFont="1" applyFill="1" applyProtection="1"/>
    <xf numFmtId="0" fontId="0" fillId="0" borderId="0" xfId="0" applyProtection="1"/>
    <xf numFmtId="0" fontId="4" fillId="5" borderId="4" xfId="0" applyFont="1" applyFill="1" applyBorder="1" applyAlignment="1" applyProtection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2" fillId="4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1" fillId="0" borderId="13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8" fillId="4" borderId="0" xfId="0" applyFont="1" applyFill="1" applyProtection="1"/>
    <xf numFmtId="2" fontId="17" fillId="5" borderId="4" xfId="0" applyNumberFormat="1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Protection="1"/>
    <xf numFmtId="0" fontId="8" fillId="0" borderId="13" xfId="0" applyFont="1" applyBorder="1" applyProtection="1">
      <protection locked="0"/>
    </xf>
    <xf numFmtId="0" fontId="0" fillId="0" borderId="0" xfId="0" applyFill="1" applyBorder="1" applyProtection="1"/>
    <xf numFmtId="0" fontId="0" fillId="0" borderId="0" xfId="0" applyFill="1" applyBorder="1" applyProtection="1">
      <protection locked="0"/>
    </xf>
    <xf numFmtId="9" fontId="0" fillId="0" borderId="13" xfId="0" applyNumberFormat="1" applyBorder="1" applyProtection="1">
      <protection locked="0"/>
    </xf>
    <xf numFmtId="166" fontId="0" fillId="0" borderId="13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167" fontId="0" fillId="0" borderId="13" xfId="1" applyNumberFormat="1" applyFont="1" applyBorder="1" applyProtection="1">
      <protection locked="0"/>
    </xf>
    <xf numFmtId="168" fontId="0" fillId="0" borderId="13" xfId="1" applyNumberFormat="1" applyFont="1" applyBorder="1" applyProtection="1">
      <protection locked="0"/>
    </xf>
    <xf numFmtId="14" fontId="0" fillId="0" borderId="13" xfId="0" applyNumberFormat="1" applyFont="1" applyFill="1" applyBorder="1" applyAlignment="1" applyProtection="1">
      <alignment horizontal="center" wrapText="1"/>
    </xf>
    <xf numFmtId="0" fontId="8" fillId="8" borderId="0" xfId="0" applyFont="1" applyFill="1" applyProtection="1">
      <protection locked="0"/>
    </xf>
    <xf numFmtId="0" fontId="0" fillId="9" borderId="13" xfId="0" applyFill="1" applyBorder="1" applyProtection="1"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168" fontId="0" fillId="0" borderId="13" xfId="1" applyNumberFormat="1" applyFont="1" applyBorder="1" applyAlignment="1" applyProtection="1">
      <alignment horizontal="left" vertical="center"/>
      <protection locked="0"/>
    </xf>
    <xf numFmtId="168" fontId="0" fillId="0" borderId="13" xfId="1" applyNumberFormat="1" applyFont="1" applyBorder="1" applyAlignment="1" applyProtection="1">
      <alignment horizontal="center" vertical="center"/>
      <protection locked="0"/>
    </xf>
    <xf numFmtId="9" fontId="0" fillId="0" borderId="13" xfId="0" applyNumberFormat="1" applyBorder="1" applyAlignment="1" applyProtection="1">
      <alignment horizontal="center" vertical="center"/>
      <protection locked="0"/>
    </xf>
    <xf numFmtId="166" fontId="0" fillId="0" borderId="13" xfId="0" applyNumberFormat="1" applyBorder="1" applyAlignment="1" applyProtection="1">
      <alignment horizontal="center" vertical="center"/>
      <protection locked="0"/>
    </xf>
    <xf numFmtId="168" fontId="0" fillId="8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5" fillId="5" borderId="5" xfId="0" applyFont="1" applyFill="1" applyBorder="1" applyAlignment="1" applyProtection="1">
      <alignment horizontal="left" vertical="center"/>
    </xf>
    <xf numFmtId="0" fontId="4" fillId="5" borderId="4" xfId="0" applyFont="1" applyFill="1" applyBorder="1" applyAlignment="1" applyProtection="1">
      <alignment horizontal="left" vertical="center" wrapText="1"/>
    </xf>
    <xf numFmtId="0" fontId="0" fillId="6" borderId="13" xfId="0" applyFill="1" applyBorder="1" applyAlignment="1" applyProtection="1">
      <alignment horizontal="left" vertical="center"/>
    </xf>
    <xf numFmtId="0" fontId="0" fillId="6" borderId="13" xfId="0" applyFill="1" applyBorder="1" applyAlignment="1" applyProtection="1">
      <alignment horizontal="left" vertical="center" wrapText="1"/>
    </xf>
    <xf numFmtId="14" fontId="0" fillId="0" borderId="13" xfId="0" applyNumberFormat="1" applyBorder="1" applyAlignment="1" applyProtection="1">
      <alignment horizontal="center" vertical="center"/>
      <protection locked="0"/>
    </xf>
    <xf numFmtId="0" fontId="0" fillId="9" borderId="13" xfId="0" applyFill="1" applyBorder="1" applyAlignment="1" applyProtection="1">
      <alignment horizontal="left" vertical="center" wrapText="1"/>
      <protection locked="0"/>
    </xf>
    <xf numFmtId="14" fontId="0" fillId="0" borderId="13" xfId="0" applyNumberFormat="1" applyBorder="1" applyAlignment="1" applyProtection="1">
      <alignment vertical="center"/>
      <protection locked="0"/>
    </xf>
    <xf numFmtId="0" fontId="0" fillId="9" borderId="13" xfId="0" applyFill="1" applyBorder="1" applyAlignment="1" applyProtection="1">
      <alignment vertical="center"/>
      <protection locked="0"/>
    </xf>
    <xf numFmtId="0" fontId="0" fillId="9" borderId="13" xfId="0" applyFill="1" applyBorder="1" applyAlignment="1" applyProtection="1">
      <alignment horizontal="center" vertical="center"/>
      <protection locked="0"/>
    </xf>
    <xf numFmtId="14" fontId="0" fillId="9" borderId="13" xfId="0" applyNumberFormat="1" applyFill="1" applyBorder="1" applyAlignment="1" applyProtection="1">
      <alignment horizontal="center" vertical="center"/>
      <protection locked="0"/>
    </xf>
    <xf numFmtId="168" fontId="0" fillId="0" borderId="13" xfId="1" applyNumberFormat="1" applyFont="1" applyBorder="1" applyAlignment="1" applyProtection="1">
      <alignment vertical="center"/>
      <protection locked="0"/>
    </xf>
    <xf numFmtId="9" fontId="0" fillId="0" borderId="13" xfId="2" applyFont="1" applyBorder="1" applyAlignment="1" applyProtection="1">
      <alignment horizontal="center" vertical="center"/>
      <protection locked="0"/>
    </xf>
    <xf numFmtId="168" fontId="0" fillId="9" borderId="13" xfId="1" applyNumberFormat="1" applyFont="1" applyFill="1" applyBorder="1" applyAlignment="1" applyProtection="1">
      <alignment horizontal="center" vertical="center"/>
      <protection locked="0"/>
    </xf>
    <xf numFmtId="9" fontId="0" fillId="9" borderId="13" xfId="0" applyNumberForma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 wrapText="1"/>
    </xf>
    <xf numFmtId="14" fontId="0" fillId="0" borderId="13" xfId="0" applyNumberFormat="1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right" vertical="center"/>
      <protection locked="0"/>
    </xf>
    <xf numFmtId="168" fontId="0" fillId="0" borderId="13" xfId="1" applyNumberFormat="1" applyFont="1" applyBorder="1" applyAlignment="1" applyProtection="1">
      <alignment horizontal="right" vertical="center"/>
      <protection locked="0"/>
    </xf>
    <xf numFmtId="9" fontId="0" fillId="0" borderId="13" xfId="0" applyNumberFormat="1" applyBorder="1" applyAlignment="1" applyProtection="1">
      <alignment horizontal="right" vertical="center"/>
      <protection locked="0"/>
    </xf>
    <xf numFmtId="0" fontId="0" fillId="0" borderId="13" xfId="0" applyBorder="1" applyAlignment="1" applyProtection="1">
      <alignment horizontal="left" vertical="center" wrapText="1"/>
    </xf>
    <xf numFmtId="0" fontId="0" fillId="8" borderId="13" xfId="0" applyFill="1" applyBorder="1" applyAlignment="1" applyProtection="1">
      <alignment horizontal="left" vertical="center" wrapText="1"/>
      <protection locked="0"/>
    </xf>
    <xf numFmtId="168" fontId="0" fillId="8" borderId="13" xfId="1" applyNumberFormat="1" applyFont="1" applyFill="1" applyBorder="1" applyAlignment="1" applyProtection="1">
      <alignment horizontal="left" vertical="center"/>
      <protection locked="0"/>
    </xf>
    <xf numFmtId="0" fontId="19" fillId="4" borderId="0" xfId="0" applyFont="1" applyFill="1" applyProtection="1"/>
    <xf numFmtId="0" fontId="20" fillId="4" borderId="0" xfId="0" applyFont="1" applyFill="1" applyProtection="1"/>
    <xf numFmtId="0" fontId="19" fillId="0" borderId="0" xfId="0" applyFont="1" applyProtection="1"/>
    <xf numFmtId="0" fontId="21" fillId="0" borderId="0" xfId="0" applyFont="1" applyFill="1" applyProtection="1"/>
    <xf numFmtId="0" fontId="19" fillId="0" borderId="0" xfId="0" applyFont="1" applyFill="1" applyProtection="1"/>
    <xf numFmtId="0" fontId="21" fillId="0" borderId="0" xfId="0" applyFont="1" applyFill="1"/>
    <xf numFmtId="0" fontId="21" fillId="0" borderId="0" xfId="0" applyFont="1"/>
    <xf numFmtId="0" fontId="22" fillId="5" borderId="5" xfId="0" applyFont="1" applyFill="1" applyBorder="1" applyAlignment="1" applyProtection="1">
      <alignment horizontal="center"/>
    </xf>
    <xf numFmtId="0" fontId="22" fillId="5" borderId="6" xfId="0" applyFont="1" applyFill="1" applyBorder="1" applyAlignment="1" applyProtection="1">
      <alignment horizontal="center"/>
    </xf>
    <xf numFmtId="0" fontId="23" fillId="0" borderId="0" xfId="0" applyFont="1" applyProtection="1"/>
    <xf numFmtId="0" fontId="24" fillId="0" borderId="0" xfId="0" applyFont="1" applyFill="1" applyProtection="1"/>
    <xf numFmtId="0" fontId="24" fillId="0" borderId="0" xfId="0" applyFont="1"/>
    <xf numFmtId="0" fontId="7" fillId="5" borderId="4" xfId="0" applyFont="1" applyFill="1" applyBorder="1" applyAlignment="1" applyProtection="1">
      <alignment horizontal="center" vertical="center" wrapText="1"/>
    </xf>
    <xf numFmtId="2" fontId="7" fillId="5" borderId="4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6" borderId="13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vertical="center" wrapText="1"/>
    </xf>
    <xf numFmtId="0" fontId="5" fillId="5" borderId="5" xfId="0" applyFont="1" applyFill="1" applyBorder="1" applyAlignment="1" applyProtection="1">
      <alignment horizontal="left" vertical="center" wrapText="1"/>
    </xf>
    <xf numFmtId="0" fontId="5" fillId="5" borderId="6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 vertical="center"/>
    </xf>
    <xf numFmtId="0" fontId="0" fillId="6" borderId="13" xfId="0" applyFill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Fill="1" applyAlignment="1">
      <alignment horizontal="left" vertical="center"/>
    </xf>
    <xf numFmtId="0" fontId="26" fillId="4" borderId="0" xfId="0" applyFont="1" applyFill="1" applyAlignment="1" applyProtection="1">
      <alignment horizontal="left" vertical="center" wrapText="1"/>
    </xf>
    <xf numFmtId="0" fontId="4" fillId="0" borderId="0" xfId="0" applyFont="1" applyFill="1"/>
    <xf numFmtId="0" fontId="19" fillId="4" borderId="0" xfId="0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right" vertical="center"/>
    </xf>
    <xf numFmtId="0" fontId="19" fillId="4" borderId="0" xfId="0" applyFont="1" applyFill="1" applyAlignment="1" applyProtection="1">
      <alignment horizontal="center" vertical="center"/>
    </xf>
    <xf numFmtId="0" fontId="19" fillId="4" borderId="0" xfId="0" applyFont="1" applyFill="1" applyAlignment="1" applyProtection="1">
      <alignment horizontal="left" vertical="center"/>
    </xf>
    <xf numFmtId="0" fontId="19" fillId="0" borderId="0" xfId="0" applyFont="1"/>
    <xf numFmtId="0" fontId="28" fillId="0" borderId="0" xfId="0" applyFont="1" applyFill="1"/>
    <xf numFmtId="0" fontId="28" fillId="0" borderId="0" xfId="0" applyFont="1"/>
    <xf numFmtId="0" fontId="2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7" fillId="4" borderId="0" xfId="0" applyFont="1" applyFill="1" applyProtection="1"/>
    <xf numFmtId="0" fontId="27" fillId="4" borderId="0" xfId="0" applyFont="1" applyFill="1" applyAlignment="1" applyProtection="1">
      <alignment horizontal="left" vertical="center" wrapText="1"/>
    </xf>
    <xf numFmtId="0" fontId="27" fillId="4" borderId="0" xfId="0" applyFont="1" applyFill="1" applyAlignment="1" applyProtection="1">
      <alignment horizontal="right" vertical="center"/>
    </xf>
    <xf numFmtId="0" fontId="27" fillId="4" borderId="0" xfId="0" applyFont="1" applyFill="1" applyAlignment="1" applyProtection="1">
      <alignment horizontal="center" vertical="center"/>
    </xf>
    <xf numFmtId="0" fontId="27" fillId="4" borderId="0" xfId="0" applyFont="1" applyFill="1" applyAlignment="1" applyProtection="1">
      <alignment horizontal="left" vertical="center"/>
    </xf>
    <xf numFmtId="0" fontId="4" fillId="0" borderId="0" xfId="0" applyFont="1" applyFill="1" applyProtection="1"/>
    <xf numFmtId="0" fontId="17" fillId="0" borderId="0" xfId="0" applyFont="1" applyFill="1" applyProtection="1"/>
    <xf numFmtId="0" fontId="27" fillId="0" borderId="0" xfId="0" applyFont="1" applyFill="1" applyProtection="1"/>
    <xf numFmtId="0" fontId="9" fillId="0" borderId="13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9" fillId="0" borderId="13" xfId="0" applyFont="1" applyBorder="1" applyAlignment="1" applyProtection="1">
      <alignment horizontal="center" vertical="center"/>
      <protection locked="0"/>
    </xf>
    <xf numFmtId="14" fontId="9" fillId="0" borderId="13" xfId="0" applyNumberFormat="1" applyFont="1" applyBorder="1" applyAlignment="1" applyProtection="1">
      <alignment horizontal="right" vertical="center"/>
      <protection locked="0"/>
    </xf>
    <xf numFmtId="0" fontId="9" fillId="0" borderId="13" xfId="0" applyFont="1" applyBorder="1" applyAlignment="1" applyProtection="1">
      <alignment horizontal="righ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14" fontId="9" fillId="0" borderId="13" xfId="0" applyNumberFormat="1" applyFont="1" applyBorder="1" applyAlignment="1" applyProtection="1">
      <alignment horizontal="left" vertical="center"/>
      <protection locked="0"/>
    </xf>
    <xf numFmtId="0" fontId="0" fillId="9" borderId="13" xfId="0" applyFill="1" applyBorder="1" applyAlignment="1" applyProtection="1">
      <alignment horizontal="left" vertical="center"/>
      <protection locked="0"/>
    </xf>
    <xf numFmtId="168" fontId="0" fillId="9" borderId="13" xfId="1" applyNumberFormat="1" applyFont="1" applyFill="1" applyBorder="1" applyAlignment="1" applyProtection="1">
      <alignment horizontal="left" vertical="center"/>
      <protection locked="0"/>
    </xf>
    <xf numFmtId="0" fontId="28" fillId="4" borderId="0" xfId="0" applyFont="1" applyFill="1" applyProtection="1"/>
    <xf numFmtId="0" fontId="28" fillId="0" borderId="0" xfId="0" applyFont="1" applyFill="1" applyProtection="1"/>
    <xf numFmtId="0" fontId="26" fillId="4" borderId="0" xfId="0" applyFont="1" applyFill="1" applyAlignment="1" applyProtection="1">
      <alignment vertical="center"/>
    </xf>
    <xf numFmtId="0" fontId="0" fillId="0" borderId="13" xfId="0" applyBorder="1" applyAlignment="1" applyProtection="1">
      <alignment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168" fontId="8" fillId="0" borderId="13" xfId="1" applyNumberFormat="1" applyFont="1" applyBorder="1" applyAlignment="1" applyProtection="1">
      <alignment vertical="center"/>
      <protection locked="0"/>
    </xf>
    <xf numFmtId="9" fontId="8" fillId="0" borderId="13" xfId="0" applyNumberFormat="1" applyFont="1" applyBorder="1" applyAlignment="1" applyProtection="1">
      <alignment horizontal="center" vertical="center"/>
      <protection locked="0"/>
    </xf>
    <xf numFmtId="0" fontId="30" fillId="2" borderId="1" xfId="0" applyFont="1" applyFill="1" applyBorder="1" applyAlignment="1" applyProtection="1">
      <alignment vertical="top" wrapText="1" readingOrder="1"/>
    </xf>
    <xf numFmtId="0" fontId="31" fillId="3" borderId="1" xfId="0" applyFont="1" applyFill="1" applyBorder="1" applyAlignment="1" applyProtection="1">
      <alignment vertical="top" wrapText="1" readingOrder="1"/>
      <protection locked="0"/>
    </xf>
    <xf numFmtId="0" fontId="27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7" fillId="0" borderId="0" xfId="0" applyFont="1"/>
    <xf numFmtId="0" fontId="17" fillId="0" borderId="0" xfId="0" applyFont="1" applyFill="1"/>
    <xf numFmtId="0" fontId="31" fillId="3" borderId="1" xfId="0" applyFont="1" applyFill="1" applyBorder="1" applyAlignment="1" applyProtection="1">
      <alignment horizontal="left" vertical="center" wrapText="1" readingOrder="1"/>
      <protection locked="0"/>
    </xf>
    <xf numFmtId="168" fontId="31" fillId="10" borderId="1" xfId="1" applyNumberFormat="1" applyFont="1" applyFill="1" applyBorder="1" applyAlignment="1" applyProtection="1">
      <alignment vertical="top" wrapText="1" readingOrder="1"/>
      <protection locked="0"/>
    </xf>
    <xf numFmtId="0" fontId="27" fillId="0" borderId="0" xfId="0" applyFont="1" applyAlignment="1" applyProtection="1">
      <alignment horizontal="left" vertical="center" wrapText="1"/>
      <protection locked="0"/>
    </xf>
    <xf numFmtId="0" fontId="27" fillId="7" borderId="0" xfId="0" applyFont="1" applyFill="1"/>
    <xf numFmtId="0" fontId="30" fillId="2" borderId="2" xfId="0" applyFont="1" applyFill="1" applyBorder="1" applyAlignment="1" applyProtection="1">
      <alignment vertical="top" wrapText="1" readingOrder="1"/>
    </xf>
    <xf numFmtId="0" fontId="31" fillId="3" borderId="3" xfId="0" applyFont="1" applyFill="1" applyBorder="1" applyAlignment="1" applyProtection="1">
      <alignment vertical="top" wrapText="1" readingOrder="1"/>
      <protection locked="0"/>
    </xf>
    <xf numFmtId="0" fontId="4" fillId="2" borderId="1" xfId="0" applyFont="1" applyFill="1" applyBorder="1" applyAlignment="1" applyProtection="1">
      <alignment vertical="center" wrapText="1" readingOrder="1"/>
    </xf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 applyProtection="1">
      <alignment horizontal="left" vertical="center" wrapText="1"/>
      <protection locked="0"/>
    </xf>
    <xf numFmtId="0" fontId="0" fillId="8" borderId="13" xfId="0" applyFont="1" applyFill="1" applyBorder="1" applyAlignment="1" applyProtection="1">
      <alignment horizontal="left" vertical="center"/>
      <protection locked="0"/>
    </xf>
    <xf numFmtId="10" fontId="0" fillId="8" borderId="13" xfId="0" applyNumberFormat="1" applyFont="1" applyFill="1" applyBorder="1" applyAlignment="1" applyProtection="1">
      <alignment horizontal="left" vertical="center"/>
      <protection locked="0"/>
    </xf>
    <xf numFmtId="9" fontId="0" fillId="8" borderId="13" xfId="0" applyNumberFormat="1" applyFont="1" applyFill="1" applyBorder="1" applyProtection="1">
      <protection locked="0"/>
    </xf>
    <xf numFmtId="14" fontId="0" fillId="8" borderId="13" xfId="0" applyNumberFormat="1" applyFont="1" applyFill="1" applyBorder="1" applyAlignment="1" applyProtection="1">
      <alignment vertical="center"/>
      <protection locked="0"/>
    </xf>
    <xf numFmtId="0" fontId="0" fillId="8" borderId="13" xfId="0" applyFont="1" applyFill="1" applyBorder="1" applyAlignment="1" applyProtection="1">
      <alignment vertical="center"/>
      <protection locked="0"/>
    </xf>
    <xf numFmtId="0" fontId="0" fillId="8" borderId="0" xfId="0" applyFont="1" applyFill="1" applyProtection="1"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left" vertical="center" wrapText="1"/>
      <protection locked="0"/>
    </xf>
    <xf numFmtId="0" fontId="0" fillId="0" borderId="13" xfId="0" applyFont="1" applyBorder="1" applyProtection="1">
      <protection locked="0"/>
    </xf>
    <xf numFmtId="9" fontId="0" fillId="0" borderId="13" xfId="0" applyNumberFormat="1" applyFont="1" applyBorder="1" applyAlignment="1" applyProtection="1">
      <alignment horizontal="center" vertical="center"/>
      <protection locked="0"/>
    </xf>
    <xf numFmtId="14" fontId="0" fillId="0" borderId="13" xfId="0" applyNumberFormat="1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horizontal="left" vertical="center"/>
      <protection locked="0"/>
    </xf>
    <xf numFmtId="14" fontId="0" fillId="0" borderId="13" xfId="0" applyNumberFormat="1" applyFont="1" applyBorder="1" applyAlignment="1" applyProtection="1">
      <alignment horizontal="left" vertical="center"/>
      <protection locked="0"/>
    </xf>
    <xf numFmtId="16" fontId="0" fillId="0" borderId="13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Fill="1" applyBorder="1" applyProtection="1">
      <protection locked="0"/>
    </xf>
    <xf numFmtId="9" fontId="0" fillId="0" borderId="13" xfId="0" applyNumberFormat="1" applyFont="1" applyBorder="1" applyProtection="1">
      <protection locked="0"/>
    </xf>
    <xf numFmtId="0" fontId="0" fillId="0" borderId="13" xfId="0" applyFont="1" applyBorder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5" fillId="5" borderId="10" xfId="0" applyFont="1" applyFill="1" applyBorder="1" applyAlignment="1" applyProtection="1">
      <alignment horizontal="center"/>
    </xf>
    <xf numFmtId="0" fontId="5" fillId="5" borderId="11" xfId="0" applyFont="1" applyFill="1" applyBorder="1" applyAlignment="1" applyProtection="1">
      <alignment horizontal="center"/>
    </xf>
    <xf numFmtId="0" fontId="5" fillId="5" borderId="12" xfId="0" applyFont="1" applyFill="1" applyBorder="1" applyAlignment="1" applyProtection="1">
      <alignment horizontal="center"/>
    </xf>
    <xf numFmtId="0" fontId="5" fillId="5" borderId="7" xfId="0" applyFont="1" applyFill="1" applyBorder="1" applyAlignment="1" applyProtection="1">
      <alignment horizontal="center"/>
    </xf>
    <xf numFmtId="165" fontId="6" fillId="4" borderId="14" xfId="0" applyNumberFormat="1" applyFont="1" applyFill="1" applyBorder="1" applyAlignment="1" applyProtection="1">
      <alignment horizontal="center" vertical="center" wrapText="1"/>
    </xf>
    <xf numFmtId="165" fontId="6" fillId="4" borderId="15" xfId="0" applyNumberFormat="1" applyFont="1" applyFill="1" applyBorder="1" applyAlignment="1" applyProtection="1">
      <alignment horizontal="center" vertical="center" wrapText="1"/>
    </xf>
    <xf numFmtId="165" fontId="6" fillId="4" borderId="9" xfId="0" applyNumberFormat="1" applyFont="1" applyFill="1" applyBorder="1" applyAlignment="1" applyProtection="1">
      <alignment horizontal="center" vertical="center" wrapText="1"/>
    </xf>
    <xf numFmtId="165" fontId="6" fillId="4" borderId="8" xfId="0" applyNumberFormat="1" applyFont="1" applyFill="1" applyBorder="1" applyAlignment="1" applyProtection="1">
      <alignment horizontal="center" vertical="center" wrapText="1"/>
    </xf>
    <xf numFmtId="165" fontId="6" fillId="4" borderId="16" xfId="0" applyNumberFormat="1" applyFont="1" applyFill="1" applyBorder="1" applyAlignment="1" applyProtection="1">
      <alignment horizontal="center" vertical="center" wrapText="1"/>
    </xf>
    <xf numFmtId="165" fontId="6" fillId="4" borderId="13" xfId="0" applyNumberFormat="1" applyFont="1" applyFill="1" applyBorder="1" applyAlignment="1" applyProtection="1">
      <alignment horizontal="center" vertical="center" wrapText="1"/>
    </xf>
    <xf numFmtId="165" fontId="6" fillId="4" borderId="17" xfId="0" applyNumberFormat="1" applyFont="1" applyFill="1" applyBorder="1" applyAlignment="1" applyProtection="1">
      <alignment horizontal="center" vertical="center" wrapText="1"/>
    </xf>
    <xf numFmtId="165" fontId="6" fillId="4" borderId="9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 applyProtection="1">
      <alignment horizontal="center"/>
    </xf>
    <xf numFmtId="0" fontId="5" fillId="5" borderId="19" xfId="0" applyFont="1" applyFill="1" applyBorder="1" applyAlignment="1" applyProtection="1">
      <alignment horizontal="center"/>
    </xf>
    <xf numFmtId="0" fontId="5" fillId="5" borderId="20" xfId="0" applyFont="1" applyFill="1" applyBorder="1" applyAlignment="1" applyProtection="1">
      <alignment horizontal="center"/>
    </xf>
    <xf numFmtId="0" fontId="5" fillId="5" borderId="21" xfId="0" applyFont="1" applyFill="1" applyBorder="1" applyAlignment="1" applyProtection="1">
      <alignment horizontal="center"/>
    </xf>
    <xf numFmtId="165" fontId="6" fillId="4" borderId="22" xfId="0" applyNumberFormat="1" applyFont="1" applyFill="1" applyBorder="1" applyAlignment="1" applyProtection="1">
      <alignment horizontal="center" vertical="center" wrapText="1"/>
    </xf>
    <xf numFmtId="0" fontId="22" fillId="5" borderId="10" xfId="0" applyFont="1" applyFill="1" applyBorder="1" applyAlignment="1" applyProtection="1">
      <alignment horizontal="center"/>
    </xf>
    <xf numFmtId="0" fontId="22" fillId="5" borderId="11" xfId="0" applyFont="1" applyFill="1" applyBorder="1" applyAlignment="1" applyProtection="1">
      <alignment horizontal="center"/>
    </xf>
    <xf numFmtId="165" fontId="25" fillId="4" borderId="9" xfId="0" applyNumberFormat="1" applyFont="1" applyFill="1" applyBorder="1" applyAlignment="1" applyProtection="1">
      <alignment horizontal="center" vertical="center" wrapText="1"/>
    </xf>
    <xf numFmtId="165" fontId="25" fillId="4" borderId="8" xfId="0" applyNumberFormat="1" applyFont="1" applyFill="1" applyBorder="1" applyAlignment="1" applyProtection="1">
      <alignment horizontal="center" vertical="center" wrapText="1"/>
    </xf>
    <xf numFmtId="0" fontId="22" fillId="5" borderId="5" xfId="0" applyFont="1" applyFill="1" applyBorder="1" applyAlignment="1" applyProtection="1">
      <alignment horizontal="center"/>
    </xf>
    <xf numFmtId="0" fontId="22" fillId="5" borderId="6" xfId="0" applyFont="1" applyFill="1" applyBorder="1" applyAlignment="1" applyProtection="1">
      <alignment horizontal="center"/>
    </xf>
    <xf numFmtId="0" fontId="22" fillId="5" borderId="7" xfId="0" applyFont="1" applyFill="1" applyBorder="1" applyAlignment="1" applyProtection="1">
      <alignment horizontal="center"/>
    </xf>
    <xf numFmtId="165" fontId="25" fillId="4" borderId="22" xfId="0" applyNumberFormat="1" applyFont="1" applyFill="1" applyBorder="1" applyAlignment="1" applyProtection="1">
      <alignment horizontal="center" vertical="center" wrapText="1"/>
    </xf>
    <xf numFmtId="0" fontId="26" fillId="4" borderId="23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29" fillId="4" borderId="0" xfId="0" applyFont="1" applyFill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microsoft.com/office/2017/10/relationships/person" Target="persons/person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\Downloads\PEP%20EAP%20Comp%20I,II%20e%20III-%20Miss&#227;o%2003.08.2021%20EM%20ATUALIZA&#199;&#195;O%2017%2009%2021_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f68489949f7b11f1/&#193;rea%20de%20Trabalho/PEP%20EAP%20Comp%20I%5eJII%20e%20III-%20Missa&#771;o%2003.08.2021%20EM%20ATUALIZA&#199;&#195;O%2030.09.2021%20FINAL%20PARA%20SER%20ENTREGUE%20AO%20BI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\Downloads\PEP%20EAP%20Projeto%20AMAR-%20Atualizado%20conferido%20PMR%20-%20v.%2014.10.202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 xml:space="preserve">   I. FORTALECIMENTO DA GESTÃO DO SUS E MELHORIA DA QUALIDADE DOS SERVIÇOS</v>
          </cell>
        </row>
        <row r="4">
          <cell r="A4" t="str">
            <v xml:space="preserve">      P1.1 Desenvolvimento de solução tecnológica e administrativa para gestão estratégica da SES</v>
          </cell>
        </row>
        <row r="5">
          <cell r="A5" t="str">
            <v>1.1.1 Consultoria para diagnóstico e proposição de solução tecnológica para modernização do modelo de atenção da saúde no Estado da Paraíba e PDTI</v>
          </cell>
          <cell r="C5">
            <v>44658</v>
          </cell>
          <cell r="F5">
            <v>120000</v>
          </cell>
          <cell r="G5">
            <v>85935</v>
          </cell>
          <cell r="H5">
            <v>205935</v>
          </cell>
        </row>
        <row r="6">
          <cell r="A6" t="str">
            <v>1.1.2 Consutoria em Gestão Administrativa da Saúde para elaboração do Planejamento Estratégico da SES, construção do novo desenho organizacional e administrativo da SES e estruturação do Plano de Implementação dessas ferramentas</v>
          </cell>
          <cell r="C6">
            <v>44659</v>
          </cell>
          <cell r="F6">
            <v>100000</v>
          </cell>
          <cell r="G6">
            <v>500000</v>
          </cell>
          <cell r="H6">
            <v>600000</v>
          </cell>
        </row>
        <row r="7">
          <cell r="A7" t="str">
            <v xml:space="preserve">      P1.2 - Desenvolvimento de sistemas estratégicos de gestão de informação e bases de dados para a tomada de decisões gerenciais</v>
          </cell>
        </row>
        <row r="8">
          <cell r="A8" t="str">
            <v>1.2.1 Contratação de empresa para levantamento dos sistemas relacionados a cotação de preços oriundos da SEAD/Central de Compras e TCE, entre outas fontes e parametrização, customização e integração com os sistemas internos para implementação de sistema único para cotação de preços dos serviços e equipamentos auxiliando os processos da Gerência de Licitação da SES.</v>
          </cell>
          <cell r="C8">
            <v>44909</v>
          </cell>
          <cell r="F8">
            <v>400000</v>
          </cell>
          <cell r="H8">
            <v>400000</v>
          </cell>
        </row>
        <row r="10">
          <cell r="A10" t="str">
            <v xml:space="preserve">1.2.2 Contratação de empresa para sistema de acompanhamento e monitoramento das ações da SES, relacionadas as gerências, unidades de saúde, hospitais com dashboard auxiliando na tomada de decisões     </v>
          </cell>
          <cell r="C10">
            <v>45020</v>
          </cell>
          <cell r="F10">
            <v>900000</v>
          </cell>
          <cell r="H10">
            <v>900000</v>
          </cell>
        </row>
        <row r="12">
          <cell r="C12">
            <v>44691</v>
          </cell>
          <cell r="F12">
            <v>255000</v>
          </cell>
          <cell r="G12">
            <v>0</v>
          </cell>
          <cell r="H12">
            <v>255000</v>
          </cell>
        </row>
        <row r="14">
          <cell r="A14" t="str">
            <v xml:space="preserve">      P1.3 - Arquitetura Tecnológica para a Rede de Saúde Estadual (Hardware, Software, Conectividade, Comunicação de dados)</v>
          </cell>
        </row>
        <row r="15">
          <cell r="C15">
            <v>44482</v>
          </cell>
          <cell r="F15">
            <v>500000</v>
          </cell>
          <cell r="G15">
            <v>0</v>
          </cell>
          <cell r="H15">
            <v>500000</v>
          </cell>
        </row>
        <row r="16">
          <cell r="C16">
            <v>44710</v>
          </cell>
          <cell r="D16">
            <v>44800</v>
          </cell>
          <cell r="F16">
            <v>3000000</v>
          </cell>
          <cell r="G16">
            <v>0</v>
          </cell>
          <cell r="H16">
            <v>3000000</v>
          </cell>
        </row>
        <row r="17">
          <cell r="C17">
            <v>44667</v>
          </cell>
          <cell r="L17">
            <v>240000</v>
          </cell>
          <cell r="U17">
            <v>50000</v>
          </cell>
        </row>
        <row r="18">
          <cell r="C18">
            <v>44711</v>
          </cell>
          <cell r="L18">
            <v>700000</v>
          </cell>
          <cell r="U18">
            <v>300000</v>
          </cell>
        </row>
        <row r="19">
          <cell r="C19">
            <v>44644</v>
          </cell>
          <cell r="F19">
            <v>20000</v>
          </cell>
        </row>
        <row r="20">
          <cell r="C20">
            <v>44511</v>
          </cell>
          <cell r="F20">
            <v>607000</v>
          </cell>
        </row>
        <row r="21">
          <cell r="L21">
            <v>500000</v>
          </cell>
          <cell r="R21">
            <v>500000</v>
          </cell>
        </row>
        <row r="23">
          <cell r="A23" t="str">
            <v xml:space="preserve">      P1.4 - Serviços Técnicos Especializados, Desenvolvimento, integração e Implementação de sistemas e aplicações as unidades hospitalares</v>
          </cell>
        </row>
        <row r="24">
          <cell r="C24">
            <v>44512</v>
          </cell>
          <cell r="F24">
            <v>2000000</v>
          </cell>
          <cell r="G24">
            <v>970000</v>
          </cell>
          <cell r="H24">
            <v>2970000</v>
          </cell>
        </row>
        <row r="27">
          <cell r="C27">
            <v>44507</v>
          </cell>
          <cell r="G27">
            <v>3070000</v>
          </cell>
        </row>
        <row r="28">
          <cell r="C28">
            <v>44510</v>
          </cell>
          <cell r="H28">
            <v>225000</v>
          </cell>
        </row>
        <row r="29">
          <cell r="C29">
            <v>44872</v>
          </cell>
          <cell r="H29">
            <v>15000</v>
          </cell>
        </row>
        <row r="30">
          <cell r="C30">
            <v>45603</v>
          </cell>
          <cell r="H30">
            <v>240000</v>
          </cell>
        </row>
        <row r="31">
          <cell r="A31" t="str">
            <v xml:space="preserve">      P1. 6 - Reforma e readequação  da sede da Secretaria Estadual da Saúde</v>
          </cell>
        </row>
        <row r="32">
          <cell r="C32">
            <v>44546</v>
          </cell>
          <cell r="G32">
            <v>50000</v>
          </cell>
        </row>
        <row r="33">
          <cell r="C33">
            <v>44951</v>
          </cell>
          <cell r="F33">
            <v>108254</v>
          </cell>
          <cell r="G33">
            <v>1051181</v>
          </cell>
          <cell r="H33">
            <v>1159435</v>
          </cell>
        </row>
        <row r="34">
          <cell r="C34">
            <v>45595</v>
          </cell>
          <cell r="H34">
            <v>1000000</v>
          </cell>
        </row>
        <row r="36">
          <cell r="A36" t="str">
            <v xml:space="preserve">      P1.7 - Reforma, ampliação e aquisição de mobilário e equipamentos para o prédio da Escola de Saúde Pública (antigo CEFOR)</v>
          </cell>
        </row>
        <row r="37">
          <cell r="G37">
            <v>50000</v>
          </cell>
        </row>
        <row r="40">
          <cell r="C40">
            <v>44900</v>
          </cell>
          <cell r="F40">
            <v>1200000</v>
          </cell>
        </row>
        <row r="43">
          <cell r="C43">
            <v>45689</v>
          </cell>
          <cell r="G43">
            <v>650000</v>
          </cell>
        </row>
        <row r="46">
          <cell r="A46" t="str">
            <v xml:space="preserve">      P1.8 - Reforma, Ampliação e otimização de processos do Laboratório Central do Estado (LACEN)</v>
          </cell>
        </row>
        <row r="47">
          <cell r="C47">
            <v>44546</v>
          </cell>
          <cell r="G47">
            <v>50000</v>
          </cell>
        </row>
        <row r="50">
          <cell r="C50">
            <v>45019</v>
          </cell>
          <cell r="F50">
            <v>1000000</v>
          </cell>
          <cell r="G50">
            <v>800000</v>
          </cell>
          <cell r="H50">
            <v>1800000</v>
          </cell>
        </row>
        <row r="56">
          <cell r="C56">
            <v>44503</v>
          </cell>
          <cell r="G56">
            <v>100000</v>
          </cell>
        </row>
        <row r="60">
          <cell r="C60">
            <v>44650</v>
          </cell>
          <cell r="G60">
            <v>1030104</v>
          </cell>
        </row>
        <row r="64">
          <cell r="A64" t="str">
            <v xml:space="preserve">    P1.10 Assessoria Técnico-Normativo para Demandas Judiciais da SES-PB</v>
          </cell>
        </row>
        <row r="65">
          <cell r="C65">
            <v>44581</v>
          </cell>
          <cell r="F65">
            <v>180000</v>
          </cell>
        </row>
        <row r="68">
          <cell r="C68">
            <v>44550</v>
          </cell>
          <cell r="H68">
            <v>70000</v>
          </cell>
        </row>
        <row r="70">
          <cell r="C70">
            <v>44915</v>
          </cell>
          <cell r="F70">
            <v>50000</v>
          </cell>
        </row>
        <row r="72">
          <cell r="A72" t="str">
            <v xml:space="preserve">   II. CONSOLIDAÇÃO DAS REDES DE ATENÇÃO EM SAÚDE</v>
          </cell>
        </row>
        <row r="73">
          <cell r="A73" t="str">
            <v xml:space="preserve">      P2.1 - Reforma, ampliação e construção de  maternidades/hospitais de média e alta complexidade  e implementação de um programa para fortalecer a rede materno infantil no estado da Paraíba</v>
          </cell>
        </row>
        <row r="75">
          <cell r="A75" t="str">
            <v>2.1.1 Projetos Arquitetônicos e complementares - A2</v>
          </cell>
          <cell r="C75">
            <v>44475</v>
          </cell>
        </row>
        <row r="76">
          <cell r="C76">
            <v>44483</v>
          </cell>
          <cell r="D76">
            <v>44603</v>
          </cell>
        </row>
        <row r="79">
          <cell r="C79">
            <v>44713</v>
          </cell>
        </row>
        <row r="81">
          <cell r="H81">
            <v>2800000</v>
          </cell>
        </row>
        <row r="83">
          <cell r="H83">
            <v>2000000</v>
          </cell>
        </row>
        <row r="87">
          <cell r="C87">
            <v>44895</v>
          </cell>
          <cell r="H87">
            <v>2660000</v>
          </cell>
        </row>
        <row r="91">
          <cell r="C91">
            <v>44958</v>
          </cell>
          <cell r="H91">
            <v>885000</v>
          </cell>
        </row>
        <row r="95">
          <cell r="C95">
            <v>44774</v>
          </cell>
          <cell r="H95">
            <v>1930000</v>
          </cell>
        </row>
        <row r="99">
          <cell r="C99">
            <v>44560</v>
          </cell>
          <cell r="H99">
            <v>10000000</v>
          </cell>
        </row>
        <row r="104">
          <cell r="C104">
            <v>44958</v>
          </cell>
          <cell r="F104">
            <v>194027.78</v>
          </cell>
          <cell r="G104">
            <v>2224339</v>
          </cell>
          <cell r="H104">
            <v>2418366.7799999998</v>
          </cell>
        </row>
        <row r="108">
          <cell r="C108">
            <v>45174</v>
          </cell>
          <cell r="H108">
            <v>468552.78</v>
          </cell>
        </row>
        <row r="112">
          <cell r="C112">
            <v>45571</v>
          </cell>
          <cell r="H112">
            <v>284860.65999999997</v>
          </cell>
        </row>
        <row r="116">
          <cell r="C116">
            <v>45444</v>
          </cell>
          <cell r="H116">
            <v>206013.89</v>
          </cell>
        </row>
        <row r="120">
          <cell r="C120">
            <v>45422</v>
          </cell>
          <cell r="H120">
            <v>200000</v>
          </cell>
        </row>
        <row r="124">
          <cell r="C124">
            <v>45688</v>
          </cell>
          <cell r="H124">
            <v>216888.89</v>
          </cell>
        </row>
        <row r="128">
          <cell r="A128" t="str">
            <v xml:space="preserve">      P2.2 - Reforma e aquisição de equipamentos para serviços de oncologia no Hospital Regional de Patos (macrorregional II)</v>
          </cell>
        </row>
        <row r="133">
          <cell r="C133">
            <v>44837</v>
          </cell>
          <cell r="F133">
            <v>600000</v>
          </cell>
        </row>
        <row r="137">
          <cell r="C137">
            <v>45514</v>
          </cell>
          <cell r="F137">
            <v>2200000</v>
          </cell>
        </row>
        <row r="140">
          <cell r="A140" t="str">
            <v xml:space="preserve">      P2.3 - Equipamentos para serviços de neurologia e cardiologia do Hospital Metropolitano de Santa Rita (macrorregional I) </v>
          </cell>
        </row>
        <row r="142">
          <cell r="C142">
            <v>44499</v>
          </cell>
          <cell r="F142">
            <v>1010000</v>
          </cell>
        </row>
        <row r="149">
          <cell r="A149" t="str">
            <v xml:space="preserve">   III. MONITORAMENTO, AVALIAÇÃO E ADMINISTRAÇÃO</v>
          </cell>
        </row>
        <row r="152">
          <cell r="F152">
            <v>180000</v>
          </cell>
        </row>
        <row r="153">
          <cell r="C153">
            <v>44466</v>
          </cell>
          <cell r="D153">
            <v>44511</v>
          </cell>
        </row>
        <row r="154">
          <cell r="C154">
            <v>44518</v>
          </cell>
          <cell r="D154">
            <v>44563</v>
          </cell>
          <cell r="H154">
            <v>72000</v>
          </cell>
        </row>
        <row r="156">
          <cell r="C156">
            <v>44519</v>
          </cell>
          <cell r="D156">
            <v>44564</v>
          </cell>
          <cell r="F156">
            <v>3000</v>
          </cell>
        </row>
        <row r="157">
          <cell r="C157">
            <v>44519</v>
          </cell>
          <cell r="D157">
            <v>44564</v>
          </cell>
        </row>
        <row r="160">
          <cell r="F160">
            <v>30000</v>
          </cell>
        </row>
        <row r="165">
          <cell r="C165">
            <v>44598</v>
          </cell>
          <cell r="F165">
            <v>100000</v>
          </cell>
        </row>
        <row r="166">
          <cell r="C166">
            <v>45722</v>
          </cell>
          <cell r="F166">
            <v>100000</v>
          </cell>
        </row>
        <row r="167">
          <cell r="F167">
            <v>20000</v>
          </cell>
        </row>
        <row r="168">
          <cell r="A168" t="str">
            <v>3.2.3 Avaliação Final</v>
          </cell>
          <cell r="F168">
            <v>20322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">
          <cell r="A12" t="str">
            <v xml:space="preserve">1.1.5 contratação de licenças de uso de  Sistema de Recurso Humano para a SES e unidades hospitalares  </v>
          </cell>
        </row>
        <row r="14">
          <cell r="A14" t="str">
            <v xml:space="preserve">      P1.2 - Arquitetura Tecnológica para a Rede de Saúde Estadual (Hardware, Software, Conectividade, Comunicação de dados )</v>
          </cell>
        </row>
        <row r="15">
          <cell r="A15" t="str">
            <v xml:space="preserve">1.2.1  Contratação de Serviço de Atendimento e Suporte Tecnico  </v>
          </cell>
        </row>
        <row r="16">
          <cell r="A16" t="str">
            <v xml:space="preserve">1.2.2 Aquisição de equipamentos de TIC-Tecnologia da Informação e Comunicação. </v>
          </cell>
        </row>
        <row r="17">
          <cell r="A17" t="str">
            <v>1.2.3 Aquisição de licenças de Software (MS Windows, MS 365, CAD, Equipamentos exames)                     (PA Serviços)</v>
          </cell>
        </row>
        <row r="18">
          <cell r="A18" t="str">
            <v>1.2.4 Aquisição de equipamentos  de TIC, videoconferência, teleatendimento, storage,Servidor e  call center   (PA Serviços)</v>
          </cell>
        </row>
        <row r="19">
          <cell r="A19" t="str">
            <v>1.2.5 Metodologias e desenhos de TIC-Tecnologia da Informação e Comunicação</v>
          </cell>
        </row>
        <row r="20">
          <cell r="A20" t="str">
            <v>1.2.6 Serviço de comunicação de dados entre as unidades hospitalares</v>
          </cell>
        </row>
        <row r="21">
          <cell r="A21" t="str">
            <v>1.2.7 Aquisição de equipamentos de  Solução PACS - Picture Archiving and Communication System   (PA Serviços)</v>
          </cell>
        </row>
        <row r="24">
          <cell r="A24" t="str">
            <v>1.3.1  Sistema de Gestão Hospitalar para todas as unidades estaduais de saúde e da história clínica em atenção primária</v>
          </cell>
        </row>
        <row r="26">
          <cell r="A26" t="str">
            <v xml:space="preserve">      P1.4-Profissionais e  trabalhadores da saúde e gestores capacitados  na implantação e  implementação de protocolos clínicos (Linhas de Cuidado)                                                                           </v>
          </cell>
        </row>
        <row r="27">
          <cell r="A27" t="str">
            <v>1.4.1  Especialização e qualificação em saúde da família com enfoque nas Redes de Atenção à Saúde e na mudança do modelo assitencial.</v>
          </cell>
        </row>
        <row r="28">
          <cell r="A28" t="str">
            <v>1.4.2 Serviços de Produção de Material Didático e Gráfico</v>
          </cell>
        </row>
        <row r="30">
          <cell r="A30" t="str">
            <v>1.4.4 Qualificação em AIDPI neonatal e pediátrico</v>
          </cell>
        </row>
        <row r="31">
          <cell r="A31" t="str">
            <v xml:space="preserve">      P1. 5 - Reforma e readequação  da sede da Secretaria Estadual da Saúde</v>
          </cell>
        </row>
        <row r="32">
          <cell r="A32" t="str">
            <v>1.5.1 Projetos arquitetônicos e complementares A1</v>
          </cell>
        </row>
        <row r="33">
          <cell r="A33" t="str">
            <v>1.5.2 Reforma e readequação física da sede da Secretaria Estadual da Saúde</v>
          </cell>
        </row>
        <row r="36">
          <cell r="A36" t="str">
            <v xml:space="preserve">      P1.6 - Reforma, Ampliação e aquisição de mobilários e equipamentos para o prédio da Escola de Saúde Pública  (antigo CEFOR)</v>
          </cell>
        </row>
        <row r="37">
          <cell r="A37" t="str">
            <v>1.6.1 Projetos arquitetônicos e complementares A1</v>
          </cell>
        </row>
        <row r="40">
          <cell r="A40" t="str">
            <v>1.6.2  Reforma e Ampliação do prédio da Escola de Saúde Pública</v>
          </cell>
        </row>
        <row r="43">
          <cell r="A43" t="str">
            <v xml:space="preserve">1.6.3 Aquisição de mobiliários e  equipamentos  para Escola de Saúde Pública </v>
          </cell>
        </row>
        <row r="46">
          <cell r="A46" t="str">
            <v xml:space="preserve">      P1.7 - Reforma, Ampliação e otimização de processos do Laboratório Central do Estado (LACEN)</v>
          </cell>
        </row>
        <row r="47">
          <cell r="A47" t="str">
            <v>1.7.1  Projeto Executivo de Readequação Física do LACEN A1</v>
          </cell>
        </row>
        <row r="50">
          <cell r="A50" t="str">
            <v>1.7.2 Obra de Reforma e Ampliação da nova sede LACEN</v>
          </cell>
        </row>
        <row r="56">
          <cell r="A56" t="str">
            <v>1.7.3 Certificação do LACEN na LC Materno-Infantil (linha de cuidado)   (PA Serviços)</v>
          </cell>
        </row>
        <row r="59">
          <cell r="A59" t="str">
            <v xml:space="preserve">      P1.8 - Fomento da Comunicação e Mídia </v>
          </cell>
        </row>
        <row r="60">
          <cell r="A60" t="str">
            <v>1.8.1  Campanhas de educação e informação em saúde</v>
          </cell>
        </row>
        <row r="64">
          <cell r="A64" t="str">
            <v xml:space="preserve">      P1.9 -  Fortalecimento da Assessoria Técnico-Normativa  da SES para gestão de demandas Judiciais </v>
          </cell>
        </row>
        <row r="65">
          <cell r="A65" t="str">
            <v xml:space="preserve">1.9.1 Contratação de licença de uso de SOFTWARE, para a  ATN da SES, afim de atender demandas judiciais, em fluxo, procedimentos, prazos e gestão advocatícia. </v>
          </cell>
        </row>
        <row r="68">
          <cell r="A68" t="str">
            <v xml:space="preserve">1.9.2 Capacitação em Direto Sanitário </v>
          </cell>
        </row>
        <row r="70">
          <cell r="A70" t="str">
            <v>1.9.3 Seminário/Workshops para todos os Atores envolvidos (Poder Judiciário, OAB/PB, Ministério Público Estadual e Federal, Defensoria Pública Estadual e Federal)</v>
          </cell>
        </row>
        <row r="73">
          <cell r="A73" t="str">
            <v>1.10.1  Aquisição de materiais e  equipamentos para reestruturação e adequação da rede lógica da SES</v>
          </cell>
        </row>
        <row r="79">
          <cell r="A79" t="str">
            <v>2.1.3 Contratação de empresa de  serviços  especializados em  Supervisão de Obras e Aspectos Ambientais</v>
          </cell>
          <cell r="C79">
            <v>44530</v>
          </cell>
        </row>
        <row r="85">
          <cell r="A85" t="str">
            <v xml:space="preserve">2.1.1.2  Complexo de Saúde Hospital Regional de Guarabira   </v>
          </cell>
          <cell r="C85">
            <v>44530</v>
          </cell>
        </row>
        <row r="89">
          <cell r="A89" t="str">
            <v xml:space="preserve">2.1.1.3 Maternidade Peregrino Filho (Patos)  </v>
          </cell>
        </row>
        <row r="93">
          <cell r="A93" t="str">
            <v xml:space="preserve">2.1.1.4 Hospital Distrital Dr. José Gomes da Silva - Itaporanga </v>
          </cell>
        </row>
        <row r="97">
          <cell r="A97" t="str">
            <v>2.1.1.5 Hospital Regional de Cajazeiras</v>
          </cell>
        </row>
        <row r="101">
          <cell r="A101" t="str">
            <v>2.1.1.6 Construção do Hospital de Clínicas de Campina Grande/Maternidade de alta complexidade</v>
          </cell>
        </row>
        <row r="106">
          <cell r="A106" t="str">
            <v xml:space="preserve"> 2.1.2.1 EMH  Hospital da Mulher (antiga Maternidade Frei Damião)</v>
          </cell>
        </row>
        <row r="110">
          <cell r="A110" t="str">
            <v xml:space="preserve">2.1.2.2 EMH Complexo de Saúde Hospital Regional de Guarabira   </v>
          </cell>
        </row>
        <row r="114">
          <cell r="A114" t="str">
            <v xml:space="preserve">2.1.2.3 EMH Maternidade Peregrino Filho (Patos)  </v>
          </cell>
        </row>
        <row r="118">
          <cell r="A118" t="str">
            <v xml:space="preserve">2.1.2.4 EMH Hospital Regional de Cajazeiras  </v>
          </cell>
        </row>
        <row r="122">
          <cell r="A122" t="str">
            <v xml:space="preserve">2.1.2.5 EMH Complexo Pediátrico Arlinda Marques - João Pessoa/PB     </v>
          </cell>
        </row>
        <row r="126">
          <cell r="A126" t="str">
            <v xml:space="preserve">2.1.2.6  EMH Hospital Distrital Dr. José Gomes da Silva - Itaporanga </v>
          </cell>
        </row>
        <row r="135">
          <cell r="A135" t="str">
            <v xml:space="preserve"> 2.2.3 Reforma e Ampliação do  Hospital Regional Janduhy Carneiro (Patos)   </v>
          </cell>
        </row>
        <row r="138">
          <cell r="A138" t="str">
            <v xml:space="preserve">2.2.4 Aquisição de equipamentos médico-hospitalares  </v>
          </cell>
        </row>
        <row r="144">
          <cell r="A144" t="str">
            <v xml:space="preserve">2.3.1  Hospital Metropolitano de Santa Rita (Macrorregional I) </v>
          </cell>
        </row>
        <row r="153">
          <cell r="A153" t="str">
            <v xml:space="preserve">      P3.1 - Avaliação</v>
          </cell>
        </row>
        <row r="154">
          <cell r="A154" t="str">
            <v>3.1.1 Avaliação de Impacto</v>
          </cell>
        </row>
        <row r="156">
          <cell r="A156" t="str">
            <v xml:space="preserve">  3.1.1.2  Avaliação de Impacto Final</v>
          </cell>
        </row>
        <row r="157">
          <cell r="A157" t="str">
            <v xml:space="preserve"> 3.1.2 Avaliaçao  Intermediária</v>
          </cell>
        </row>
        <row r="160">
          <cell r="A160" t="str">
            <v xml:space="preserve">      P3.2 -  Estudos Técnicos</v>
          </cell>
        </row>
        <row r="161">
          <cell r="A161" t="str">
            <v xml:space="preserve">      P3.2.1 - Realização de  Estudos Técnicos</v>
          </cell>
        </row>
        <row r="162">
          <cell r="A162" t="str">
            <v xml:space="preserve">      P3.3 - Administração e  Gestão da  UGP</v>
          </cell>
        </row>
        <row r="164">
          <cell r="A164" t="str">
            <v>3.3.1.1  Contratação de licença de uso de SOFTWARE e serviços técnicos de informática  de apoio ao Projeto</v>
          </cell>
        </row>
        <row r="165">
          <cell r="A165" t="str">
            <v xml:space="preserve">3.3.1.2 Serviço de locação predial </v>
          </cell>
        </row>
        <row r="166">
          <cell r="A166" t="str">
            <v>3.3.1.3  Locação de veículos -03</v>
          </cell>
        </row>
        <row r="168">
          <cell r="A168" t="str">
            <v>3.3.1.5  Locação de copiadora e impressora - 01</v>
          </cell>
        </row>
        <row r="169">
          <cell r="A169" t="str">
            <v>3.3.1.6 Contratação de Empresa  para fornecimento de tiket de alimentação</v>
          </cell>
        </row>
        <row r="172">
          <cell r="A172" t="str">
            <v>3.3.2.1 Aquisição de equipamentos de Informática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A29" t="str">
            <v>1.4.3 Qualificação para o processo de monitoramento das internações por condições sensiveis a atençaão básica.</v>
          </cell>
        </row>
        <row r="151">
          <cell r="A151" t="str">
            <v xml:space="preserve">   III. MONITORAMENTO, AVALIAÇÃO E ADMINISTRAÇÃO</v>
          </cell>
        </row>
        <row r="165">
          <cell r="F165">
            <v>150000</v>
          </cell>
        </row>
        <row r="169">
          <cell r="F169">
            <v>157000</v>
          </cell>
        </row>
        <row r="174">
          <cell r="A174" t="str">
            <v>P3.3.3 - Contratação de consultoria para execução do Projeto</v>
          </cell>
        </row>
        <row r="175">
          <cell r="A175" t="str">
            <v xml:space="preserve">3.3.3.1 - Contratação de  consultor individual  especializada em  Engenharia Clinica </v>
          </cell>
          <cell r="F175">
            <v>100400</v>
          </cell>
        </row>
        <row r="176">
          <cell r="A176" t="str">
            <v xml:space="preserve">3.3.3.2 -  Contratação de  consultoria individual  em  Engenharia Civil para hospitais </v>
          </cell>
          <cell r="C176">
            <v>44532</v>
          </cell>
          <cell r="D176">
            <v>44652</v>
          </cell>
          <cell r="F176">
            <v>100400</v>
          </cell>
        </row>
        <row r="177">
          <cell r="A177" t="str">
            <v xml:space="preserve">3.3.3.3-  Contratação de  consultoria individual  em  Engenharia Civil para hospitais </v>
          </cell>
          <cell r="C177">
            <v>44714</v>
          </cell>
          <cell r="D177">
            <v>44834</v>
          </cell>
          <cell r="F177">
            <v>100400</v>
          </cell>
        </row>
        <row r="178">
          <cell r="A178" t="str">
            <v xml:space="preserve">3.3.3.4 -  Contratação de  consultoria individual  em  Engenharia Civil para hospitais </v>
          </cell>
          <cell r="C178">
            <v>44836</v>
          </cell>
          <cell r="D178">
            <v>44956</v>
          </cell>
          <cell r="F178">
            <v>100400</v>
          </cell>
        </row>
        <row r="179">
          <cell r="A179" t="str">
            <v xml:space="preserve">3.3.3.5-  Contratação de  consultoria individual  nas  áreas administrativa e financeira de Projetos com recursos internacionais  </v>
          </cell>
          <cell r="C179">
            <v>44532</v>
          </cell>
          <cell r="D179">
            <v>44652</v>
          </cell>
          <cell r="F179">
            <v>301200</v>
          </cell>
        </row>
        <row r="180">
          <cell r="A180" t="str">
            <v>3.3.3.6- Contratação de  consultoria individual em Direito Público</v>
          </cell>
          <cell r="C180">
            <v>44532</v>
          </cell>
          <cell r="D180">
            <v>44652</v>
          </cell>
          <cell r="F180">
            <v>100400</v>
          </cell>
        </row>
        <row r="181">
          <cell r="A181" t="str">
            <v xml:space="preserve">3.3.3.7- Contratação de  consultoria individual em Contabilidade Pública </v>
          </cell>
          <cell r="C181">
            <v>44532</v>
          </cell>
          <cell r="D181">
            <v>44652</v>
          </cell>
          <cell r="F181">
            <v>100400</v>
          </cell>
        </row>
        <row r="182">
          <cell r="A182" t="str">
            <v>3.3.3.8 - Contratação de  consultoria individual em Monitoramento e Avaliação de Projetos</v>
          </cell>
          <cell r="C182">
            <v>44532</v>
          </cell>
          <cell r="D182">
            <v>44652</v>
          </cell>
          <cell r="F182">
            <v>100400</v>
          </cell>
        </row>
        <row r="183">
          <cell r="A183" t="str">
            <v>3.3.3.9 - Contratação de  consultoria individual em Redes de Atenção a Saúde</v>
          </cell>
          <cell r="C183">
            <v>44532</v>
          </cell>
          <cell r="D183">
            <v>44652</v>
          </cell>
          <cell r="F183">
            <v>100400</v>
          </cell>
        </row>
        <row r="184">
          <cell r="A184" t="str">
            <v>3.3.3.10 - Contratação de  consultoria individual gerenciamento de projetos, documentação e estatística</v>
          </cell>
          <cell r="C184">
            <v>44532</v>
          </cell>
          <cell r="D184">
            <v>44652</v>
          </cell>
          <cell r="F184">
            <v>126000</v>
          </cell>
        </row>
        <row r="185">
          <cell r="A185" t="str">
            <v xml:space="preserve">P3.3.3.11 - Contratação de  consultoria individual para gerenciamento de software </v>
          </cell>
          <cell r="C185">
            <v>44532</v>
          </cell>
          <cell r="D185">
            <v>44652</v>
          </cell>
        </row>
        <row r="186">
          <cell r="A186" t="str">
            <v xml:space="preserve">P3.3.3.12 - Contratação de  consultoria individual para gerenciamento de hardware e rede de dados 
</v>
          </cell>
          <cell r="C186">
            <v>44532</v>
          </cell>
          <cell r="D186">
            <v>44652</v>
          </cell>
          <cell r="F186">
            <v>100400</v>
          </cell>
        </row>
        <row r="187">
          <cell r="A187" t="str">
            <v>P3.3.3.13- Contratação de  consultoria individual analista de dados e Bi</v>
          </cell>
          <cell r="C187">
            <v>44532</v>
          </cell>
          <cell r="D187">
            <v>44652</v>
          </cell>
          <cell r="F187">
            <v>100400</v>
          </cell>
        </row>
        <row r="188">
          <cell r="A188" t="str">
            <v xml:space="preserve">P3.3.3.14 - Contratação de  consultoria individual para suporte  técnico para atendimento de hardware e software </v>
          </cell>
          <cell r="C188">
            <v>44532</v>
          </cell>
          <cell r="D188">
            <v>44652</v>
          </cell>
          <cell r="F188">
            <v>336000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uiz Claudio Faria" id="{04645570-D39C-4547-A6BB-D734AF376184}" userId="19f5ff612871918b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1" dT="2021-07-21T15:45:49.97" personId="{04645570-D39C-4547-A6BB-D734AF376184}" id="{4F9ADFAB-4DF2-46B9-9F0E-8DC8BD8CF50E}">
    <text>Códigos EAP/PEP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301"/>
  <sheetViews>
    <sheetView tabSelected="1" zoomScale="55" zoomScaleNormal="55" workbookViewId="0">
      <selection activeCell="F10" sqref="F10"/>
    </sheetView>
  </sheetViews>
  <sheetFormatPr defaultColWidth="11.42578125" defaultRowHeight="15" x14ac:dyDescent="0.25"/>
  <cols>
    <col min="1" max="1" width="12.85546875" customWidth="1"/>
    <col min="2" max="2" width="68.5703125" customWidth="1"/>
    <col min="3" max="3" width="47" customWidth="1"/>
    <col min="4" max="4" width="20.42578125" customWidth="1"/>
    <col min="5" max="5" width="19.140625" customWidth="1"/>
    <col min="6" max="6" width="16.42578125" customWidth="1"/>
    <col min="7" max="7" width="17.85546875" customWidth="1"/>
    <col min="8" max="8" width="30.140625" customWidth="1"/>
    <col min="9" max="9" width="33.85546875" style="58" customWidth="1"/>
    <col min="10" max="10" width="49.28515625" style="135" customWidth="1"/>
    <col min="11" max="11" width="27.42578125" customWidth="1"/>
    <col min="12" max="12" width="21" customWidth="1"/>
    <col min="13" max="13" width="21.85546875" customWidth="1"/>
    <col min="14" max="14" width="16.85546875" customWidth="1"/>
    <col min="15" max="15" width="23.140625" customWidth="1"/>
    <col min="16" max="16" width="37.5703125" bestFit="1" customWidth="1"/>
    <col min="17" max="17" width="20.85546875" bestFit="1" customWidth="1"/>
    <col min="18" max="18" width="17.85546875" customWidth="1"/>
    <col min="19" max="19" width="18.5703125" customWidth="1"/>
    <col min="20" max="20" width="22.85546875" customWidth="1"/>
    <col min="21" max="21" width="23.28515625" bestFit="1" customWidth="1"/>
    <col min="22" max="22" width="28.5703125" bestFit="1" customWidth="1"/>
    <col min="23" max="23" width="16.85546875" customWidth="1"/>
    <col min="24" max="24" width="16" customWidth="1"/>
    <col min="25" max="25" width="23.140625" customWidth="1"/>
    <col min="26" max="26" width="20.85546875" customWidth="1"/>
    <col min="27" max="27" width="30.140625" customWidth="1"/>
    <col min="28" max="28" width="22.5703125" customWidth="1"/>
    <col min="29" max="29" width="25.85546875" customWidth="1"/>
    <col min="30" max="30" width="22.42578125" customWidth="1"/>
    <col min="31" max="31" width="16.42578125" customWidth="1"/>
    <col min="32" max="32" width="21.85546875" customWidth="1"/>
    <col min="33" max="33" width="18.140625" customWidth="1"/>
    <col min="34" max="34" width="22.140625" customWidth="1"/>
    <col min="35" max="35" width="11.42578125" style="18"/>
    <col min="36" max="36" width="57" style="18" customWidth="1"/>
    <col min="37" max="37" width="47.140625" style="18" customWidth="1"/>
    <col min="38" max="38" width="33.140625" style="18" customWidth="1"/>
    <col min="39" max="39" width="33.5703125" style="18" customWidth="1"/>
    <col min="40" max="40" width="34.42578125" style="18" customWidth="1"/>
    <col min="41" max="45" width="11.42578125" style="18"/>
  </cols>
  <sheetData>
    <row r="1" spans="1:250" s="152" customFormat="1" ht="15.75" x14ac:dyDescent="0.25">
      <c r="A1" s="150" t="s">
        <v>44</v>
      </c>
      <c r="B1" s="151" t="s">
        <v>142</v>
      </c>
      <c r="I1" s="153"/>
      <c r="J1" s="154"/>
      <c r="AI1" s="155"/>
      <c r="AJ1" s="156" t="s">
        <v>85</v>
      </c>
      <c r="AK1" s="156" t="s">
        <v>4</v>
      </c>
      <c r="AL1" s="156" t="s">
        <v>86</v>
      </c>
      <c r="AM1" s="156" t="s">
        <v>30</v>
      </c>
      <c r="AN1" s="155" t="s">
        <v>30</v>
      </c>
      <c r="AO1" s="155"/>
      <c r="AP1" s="155"/>
      <c r="AQ1" s="155"/>
      <c r="AR1" s="155"/>
      <c r="AS1" s="155"/>
    </row>
    <row r="2" spans="1:250" s="152" customFormat="1" ht="18" customHeight="1" x14ac:dyDescent="0.25">
      <c r="A2" s="150" t="s">
        <v>49</v>
      </c>
      <c r="B2" s="151" t="s">
        <v>146</v>
      </c>
      <c r="I2" s="153"/>
      <c r="J2" s="154"/>
      <c r="AI2" s="155"/>
      <c r="AJ2" s="156" t="s">
        <v>50</v>
      </c>
      <c r="AK2" s="156" t="s">
        <v>7</v>
      </c>
      <c r="AL2" s="156" t="s">
        <v>6</v>
      </c>
      <c r="AM2" s="156" t="s">
        <v>31</v>
      </c>
      <c r="AN2" s="155" t="s">
        <v>31</v>
      </c>
      <c r="AO2" s="155"/>
      <c r="AP2" s="155"/>
      <c r="AQ2" s="155"/>
      <c r="AR2" s="155"/>
      <c r="AS2" s="155"/>
    </row>
    <row r="3" spans="1:250" s="152" customFormat="1" ht="17.45" customHeight="1" x14ac:dyDescent="0.25">
      <c r="A3" s="150" t="s">
        <v>51</v>
      </c>
      <c r="B3" s="151" t="s">
        <v>147</v>
      </c>
      <c r="I3" s="153"/>
      <c r="J3" s="154"/>
      <c r="AI3" s="155"/>
      <c r="AJ3" s="155"/>
      <c r="AK3" s="156" t="s">
        <v>9</v>
      </c>
      <c r="AL3" s="156" t="s">
        <v>8</v>
      </c>
      <c r="AM3" s="156" t="s">
        <v>32</v>
      </c>
      <c r="AN3" s="155" t="s">
        <v>32</v>
      </c>
      <c r="AO3" s="155"/>
      <c r="AP3" s="155"/>
      <c r="AQ3" s="155"/>
      <c r="AR3" s="155"/>
      <c r="AS3" s="155"/>
    </row>
    <row r="4" spans="1:250" s="152" customFormat="1" ht="17.45" customHeight="1" x14ac:dyDescent="0.25">
      <c r="A4" s="150" t="s">
        <v>45</v>
      </c>
      <c r="B4" s="157" t="s">
        <v>148</v>
      </c>
      <c r="I4" s="153"/>
      <c r="J4" s="154"/>
      <c r="AI4" s="155"/>
      <c r="AJ4" s="156" t="s">
        <v>52</v>
      </c>
      <c r="AK4" s="156" t="s">
        <v>10</v>
      </c>
      <c r="AL4" s="155"/>
      <c r="AM4" s="155" t="s">
        <v>33</v>
      </c>
      <c r="AN4" s="155" t="s">
        <v>33</v>
      </c>
      <c r="AO4" s="155"/>
      <c r="AP4" s="155"/>
      <c r="AQ4" s="155"/>
      <c r="AR4" s="155"/>
      <c r="AS4" s="155"/>
    </row>
    <row r="5" spans="1:250" s="152" customFormat="1" ht="19.350000000000001" customHeight="1" x14ac:dyDescent="0.25">
      <c r="A5" s="150" t="s">
        <v>53</v>
      </c>
      <c r="B5" s="157" t="s">
        <v>149</v>
      </c>
      <c r="I5" s="153"/>
      <c r="J5" s="154"/>
      <c r="AI5" s="155"/>
      <c r="AJ5" s="156" t="s">
        <v>54</v>
      </c>
      <c r="AK5" s="156" t="s">
        <v>11</v>
      </c>
      <c r="AL5" s="155"/>
      <c r="AM5" s="155" t="s">
        <v>102</v>
      </c>
      <c r="AN5" s="155" t="s">
        <v>34</v>
      </c>
      <c r="AO5" s="155"/>
      <c r="AP5" s="155"/>
      <c r="AQ5" s="155"/>
      <c r="AR5" s="155"/>
      <c r="AS5" s="155"/>
    </row>
    <row r="6" spans="1:250" s="152" customFormat="1" ht="18.95" customHeight="1" x14ac:dyDescent="0.25">
      <c r="A6" s="150" t="s">
        <v>25</v>
      </c>
      <c r="B6" s="158">
        <f>D28+D30+D31+D33+D34+D35+D36+D37+D38+D39</f>
        <v>25034435</v>
      </c>
      <c r="I6" s="153"/>
      <c r="J6" s="154"/>
      <c r="AI6" s="155"/>
      <c r="AJ6" s="155"/>
      <c r="AK6" s="156"/>
      <c r="AL6" s="155"/>
      <c r="AM6" s="155" t="s">
        <v>128</v>
      </c>
      <c r="AN6" s="155" t="s">
        <v>35</v>
      </c>
      <c r="AO6" s="155"/>
      <c r="AP6" s="155"/>
      <c r="AQ6" s="155"/>
      <c r="AR6" s="155"/>
      <c r="AS6" s="155"/>
    </row>
    <row r="7" spans="1:250" s="152" customFormat="1" ht="34.5" customHeight="1" x14ac:dyDescent="0.25">
      <c r="A7" s="150" t="s">
        <v>65</v>
      </c>
      <c r="B7" s="158">
        <v>12884104</v>
      </c>
      <c r="C7" s="159"/>
      <c r="I7" s="153"/>
      <c r="J7" s="154"/>
      <c r="AI7" s="155"/>
      <c r="AJ7" s="156" t="s">
        <v>12</v>
      </c>
      <c r="AK7" s="155"/>
      <c r="AL7" s="155"/>
      <c r="AM7" s="155" t="s">
        <v>36</v>
      </c>
      <c r="AN7" s="155" t="s">
        <v>36</v>
      </c>
      <c r="AO7" s="155"/>
      <c r="AP7" s="155"/>
      <c r="AQ7" s="155"/>
      <c r="AR7" s="155"/>
      <c r="AS7" s="155"/>
    </row>
    <row r="8" spans="1:250" s="152" customFormat="1" ht="47.25" x14ac:dyDescent="0.25">
      <c r="A8" s="150" t="s">
        <v>145</v>
      </c>
      <c r="B8" s="158">
        <v>5355647</v>
      </c>
      <c r="I8" s="153"/>
      <c r="J8" s="154"/>
      <c r="AI8" s="155"/>
      <c r="AJ8" s="156" t="s">
        <v>55</v>
      </c>
      <c r="AK8" s="156"/>
      <c r="AL8" s="155"/>
      <c r="AM8" s="155" t="s">
        <v>129</v>
      </c>
      <c r="AN8" s="155" t="s">
        <v>37</v>
      </c>
      <c r="AO8" s="155"/>
      <c r="AP8" s="155"/>
      <c r="AQ8" s="155"/>
      <c r="AR8" s="155"/>
      <c r="AS8" s="155"/>
    </row>
    <row r="9" spans="1:250" s="152" customFormat="1" ht="18.75" customHeight="1" x14ac:dyDescent="0.25">
      <c r="A9" s="150" t="s">
        <v>46</v>
      </c>
      <c r="B9" s="158">
        <v>0</v>
      </c>
      <c r="I9" s="153"/>
      <c r="J9" s="154"/>
      <c r="O9" s="160" t="s">
        <v>143</v>
      </c>
      <c r="P9" s="160" t="s">
        <v>144</v>
      </c>
      <c r="AI9" s="155"/>
      <c r="AJ9" s="155"/>
      <c r="AK9" s="156"/>
      <c r="AL9" s="156"/>
      <c r="AM9" s="156" t="s">
        <v>130</v>
      </c>
      <c r="AN9" s="155" t="s">
        <v>38</v>
      </c>
      <c r="AO9" s="155"/>
      <c r="AP9" s="155"/>
      <c r="AQ9" s="155"/>
      <c r="AR9" s="155"/>
      <c r="AS9" s="155"/>
    </row>
    <row r="10" spans="1:250" s="152" customFormat="1" ht="31.5" x14ac:dyDescent="0.25">
      <c r="A10" s="161" t="s">
        <v>47</v>
      </c>
      <c r="B10" s="158">
        <v>12184683</v>
      </c>
      <c r="I10" s="153"/>
      <c r="J10" s="154"/>
      <c r="O10" s="160">
        <f>S22-K22</f>
        <v>65</v>
      </c>
      <c r="P10" s="160">
        <f>S21-K21</f>
        <v>95</v>
      </c>
      <c r="AI10" s="155"/>
      <c r="AJ10" s="156" t="s">
        <v>56</v>
      </c>
      <c r="AK10" s="155"/>
      <c r="AL10" s="156"/>
      <c r="AM10" s="156" t="s">
        <v>131</v>
      </c>
      <c r="AN10" s="155" t="s">
        <v>39</v>
      </c>
      <c r="AO10" s="155"/>
      <c r="AP10" s="155"/>
      <c r="AQ10" s="155"/>
      <c r="AR10" s="155"/>
      <c r="AS10" s="155"/>
    </row>
    <row r="11" spans="1:250" s="152" customFormat="1" ht="15.75" x14ac:dyDescent="0.25">
      <c r="A11" s="150" t="s">
        <v>57</v>
      </c>
      <c r="B11" s="162">
        <v>1</v>
      </c>
      <c r="I11" s="153"/>
      <c r="J11" s="154"/>
      <c r="AI11" s="155"/>
      <c r="AJ11" s="155"/>
      <c r="AK11" s="156"/>
      <c r="AL11" s="156"/>
      <c r="AM11" s="156" t="s">
        <v>132</v>
      </c>
      <c r="AN11" s="155" t="s">
        <v>40</v>
      </c>
      <c r="AO11" s="155"/>
      <c r="AP11" s="155"/>
      <c r="AQ11" s="155"/>
      <c r="AR11" s="155"/>
      <c r="AS11" s="155"/>
    </row>
    <row r="12" spans="1:250" s="152" customFormat="1" ht="47.25" x14ac:dyDescent="0.25">
      <c r="A12" s="163" t="s">
        <v>232</v>
      </c>
      <c r="I12" s="153"/>
      <c r="J12" s="154"/>
      <c r="AI12" s="155"/>
      <c r="AJ12" s="156" t="s">
        <v>0</v>
      </c>
      <c r="AK12" s="156"/>
      <c r="AL12" s="156"/>
      <c r="AM12" s="156" t="s">
        <v>41</v>
      </c>
      <c r="AN12" s="155" t="s">
        <v>41</v>
      </c>
      <c r="AO12" s="155"/>
      <c r="AP12" s="155"/>
      <c r="AQ12" s="155"/>
      <c r="AR12" s="155"/>
      <c r="AS12" s="155"/>
    </row>
    <row r="13" spans="1:250" s="152" customFormat="1" ht="15.75" x14ac:dyDescent="0.25">
      <c r="A13" s="161"/>
      <c r="I13" s="153"/>
      <c r="J13" s="154"/>
      <c r="AI13" s="155"/>
      <c r="AJ13" s="155"/>
      <c r="AK13" s="155"/>
      <c r="AL13" s="155"/>
      <c r="AM13" s="156"/>
      <c r="AN13" s="155" t="s">
        <v>42</v>
      </c>
      <c r="AO13" s="155"/>
      <c r="AP13" s="155"/>
      <c r="AQ13" s="155"/>
      <c r="AR13" s="155"/>
      <c r="AS13" s="155"/>
    </row>
    <row r="14" spans="1:250" s="84" customFormat="1" ht="14.45" customHeight="1" x14ac:dyDescent="0.2">
      <c r="B14" s="145" t="s">
        <v>66</v>
      </c>
      <c r="C14" s="145"/>
      <c r="D14" s="145"/>
      <c r="E14" s="145"/>
      <c r="F14" s="145"/>
      <c r="G14" s="145"/>
      <c r="I14" s="118"/>
      <c r="J14" s="114"/>
      <c r="AI14" s="143"/>
      <c r="AJ14" s="143"/>
      <c r="AK14" s="120" t="s">
        <v>5</v>
      </c>
      <c r="AL14" s="120"/>
      <c r="AM14" s="120"/>
      <c r="AN14" s="121" t="s">
        <v>43</v>
      </c>
      <c r="AO14" s="144"/>
      <c r="AP14" s="144"/>
      <c r="AQ14" s="144"/>
      <c r="AR14" s="144"/>
      <c r="AS14" s="144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</row>
    <row r="15" spans="1:250" s="2" customFormat="1" x14ac:dyDescent="0.25">
      <c r="I15" s="60"/>
      <c r="J15" s="104"/>
      <c r="AI15" s="22"/>
      <c r="AJ15" s="22"/>
      <c r="AK15" s="18"/>
      <c r="AL15" s="18"/>
      <c r="AM15" s="21"/>
      <c r="AN15" s="22"/>
      <c r="AO15" s="22"/>
      <c r="AP15" s="22"/>
      <c r="AQ15" s="22"/>
      <c r="AR15" s="22"/>
      <c r="AS15" s="22"/>
    </row>
    <row r="16" spans="1:250" s="2" customFormat="1" x14ac:dyDescent="0.25">
      <c r="I16" s="60"/>
      <c r="J16" s="104"/>
      <c r="AI16" s="22"/>
      <c r="AJ16" s="22"/>
      <c r="AK16" s="19" t="s">
        <v>14</v>
      </c>
      <c r="AL16" s="22"/>
      <c r="AM16" s="21"/>
      <c r="AN16" s="22"/>
      <c r="AO16" s="22"/>
      <c r="AP16" s="22"/>
      <c r="AQ16" s="22"/>
      <c r="AR16" s="22"/>
      <c r="AS16" s="22"/>
    </row>
    <row r="17" spans="1:45" s="5" customFormat="1" ht="31.5" x14ac:dyDescent="0.5">
      <c r="A17" s="3"/>
      <c r="B17" s="3"/>
      <c r="C17" s="4" t="s">
        <v>26</v>
      </c>
      <c r="D17" s="3"/>
      <c r="E17" s="3"/>
      <c r="F17" s="3"/>
      <c r="G17" s="3"/>
      <c r="H17" s="3"/>
      <c r="I17" s="59"/>
      <c r="J17" s="10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I17" s="23"/>
      <c r="AJ17" s="23"/>
      <c r="AK17" s="18"/>
      <c r="AL17" s="23"/>
      <c r="AM17" s="20"/>
      <c r="AN17" s="23"/>
      <c r="AO17" s="23"/>
      <c r="AP17" s="23"/>
      <c r="AQ17" s="23"/>
      <c r="AR17" s="23"/>
      <c r="AS17" s="23"/>
    </row>
    <row r="18" spans="1:45" s="5" customFormat="1" ht="23.25" x14ac:dyDescent="0.35">
      <c r="A18" s="184" t="s">
        <v>64</v>
      </c>
      <c r="B18" s="185"/>
      <c r="C18" s="185"/>
      <c r="D18" s="184" t="s">
        <v>48</v>
      </c>
      <c r="E18" s="185"/>
      <c r="F18" s="185"/>
      <c r="G18" s="185"/>
      <c r="H18" s="189"/>
      <c r="I18" s="61"/>
      <c r="J18" s="107"/>
      <c r="K18" s="186" t="s">
        <v>69</v>
      </c>
      <c r="L18" s="187"/>
      <c r="M18" s="187"/>
      <c r="N18" s="187"/>
      <c r="O18" s="187"/>
      <c r="P18" s="187"/>
      <c r="Q18" s="187"/>
      <c r="R18" s="187"/>
      <c r="S18" s="187"/>
      <c r="T18" s="188"/>
      <c r="U18" s="186" t="s">
        <v>81</v>
      </c>
      <c r="V18" s="187"/>
      <c r="W18" s="187"/>
      <c r="X18" s="187"/>
      <c r="Y18" s="187"/>
      <c r="Z18" s="187"/>
      <c r="AA18" s="31"/>
      <c r="AI18" s="23"/>
      <c r="AJ18" s="23"/>
      <c r="AK18" s="19" t="s">
        <v>15</v>
      </c>
      <c r="AL18" s="19"/>
      <c r="AM18" s="20"/>
      <c r="AN18" s="23"/>
      <c r="AO18" s="23"/>
      <c r="AP18" s="23"/>
      <c r="AQ18" s="23"/>
      <c r="AR18" s="23"/>
      <c r="AS18" s="23"/>
    </row>
    <row r="19" spans="1:45" s="5" customFormat="1" ht="31.5" x14ac:dyDescent="0.25">
      <c r="A19" s="6" t="s">
        <v>63</v>
      </c>
      <c r="B19" s="7" t="s">
        <v>67</v>
      </c>
      <c r="C19" s="7" t="s">
        <v>77</v>
      </c>
      <c r="D19" s="7" t="s">
        <v>101</v>
      </c>
      <c r="E19" s="7" t="s">
        <v>70</v>
      </c>
      <c r="F19" s="7" t="s">
        <v>61</v>
      </c>
      <c r="G19" s="7" t="s">
        <v>71</v>
      </c>
      <c r="H19" s="7" t="s">
        <v>58</v>
      </c>
      <c r="I19" s="62" t="s">
        <v>28</v>
      </c>
      <c r="J19" s="62" t="s">
        <v>59</v>
      </c>
      <c r="K19" s="190" t="s">
        <v>87</v>
      </c>
      <c r="L19" s="191"/>
      <c r="M19" s="192" t="s">
        <v>88</v>
      </c>
      <c r="N19" s="193"/>
      <c r="O19" s="194" t="s">
        <v>89</v>
      </c>
      <c r="P19" s="191"/>
      <c r="Q19" s="194" t="s">
        <v>60</v>
      </c>
      <c r="R19" s="191"/>
      <c r="S19" s="194" t="s">
        <v>84</v>
      </c>
      <c r="T19" s="191"/>
      <c r="U19" s="7" t="s">
        <v>108</v>
      </c>
      <c r="V19" s="7" t="s">
        <v>79</v>
      </c>
      <c r="W19" s="7" t="s">
        <v>80</v>
      </c>
      <c r="X19" s="7" t="s">
        <v>29</v>
      </c>
      <c r="Y19" s="7" t="s">
        <v>27</v>
      </c>
      <c r="Z19" s="7" t="s">
        <v>13</v>
      </c>
      <c r="AA19" s="7" t="s">
        <v>72</v>
      </c>
      <c r="AI19" s="23"/>
      <c r="AJ19" s="23"/>
      <c r="AK19" s="18"/>
      <c r="AL19" s="18"/>
      <c r="AM19" s="20"/>
      <c r="AN19" s="23"/>
      <c r="AO19" s="23"/>
      <c r="AP19" s="23"/>
      <c r="AQ19" s="23"/>
      <c r="AR19" s="23"/>
      <c r="AS19" s="23"/>
    </row>
    <row r="20" spans="1:45" s="5" customFormat="1" ht="17.45" customHeight="1" x14ac:dyDescent="0.25">
      <c r="A20" s="8"/>
      <c r="B20" s="8"/>
      <c r="C20" s="8"/>
      <c r="D20" s="8"/>
      <c r="E20" s="8"/>
      <c r="F20" s="8"/>
      <c r="G20" s="8"/>
      <c r="H20" s="8"/>
      <c r="I20" s="64"/>
      <c r="J20" s="64"/>
      <c r="K20" s="10" t="s">
        <v>73</v>
      </c>
      <c r="L20" s="10" t="s">
        <v>74</v>
      </c>
      <c r="M20" s="10" t="s">
        <v>75</v>
      </c>
      <c r="N20" s="10" t="s">
        <v>74</v>
      </c>
      <c r="O20" s="10" t="s">
        <v>75</v>
      </c>
      <c r="P20" s="10" t="s">
        <v>74</v>
      </c>
      <c r="Q20" s="10" t="s">
        <v>73</v>
      </c>
      <c r="R20" s="10" t="s">
        <v>74</v>
      </c>
      <c r="S20" s="10" t="s">
        <v>73</v>
      </c>
      <c r="T20" s="10" t="s">
        <v>74</v>
      </c>
      <c r="U20" s="8"/>
      <c r="V20" s="8"/>
      <c r="W20" s="8"/>
      <c r="X20" s="8"/>
      <c r="Y20" s="8"/>
      <c r="Z20" s="8"/>
      <c r="AA20" s="8"/>
      <c r="AI20" s="23"/>
      <c r="AJ20" s="23"/>
      <c r="AK20" s="18"/>
      <c r="AL20" s="20"/>
      <c r="AM20" s="20"/>
      <c r="AN20" s="23"/>
      <c r="AO20" s="23"/>
      <c r="AP20" s="23"/>
      <c r="AQ20" s="23"/>
      <c r="AR20" s="23"/>
      <c r="AS20" s="23"/>
    </row>
    <row r="21" spans="1:45" s="2" customFormat="1" ht="98.1" customHeight="1" x14ac:dyDescent="0.25">
      <c r="A21" s="134">
        <v>1</v>
      </c>
      <c r="B21" s="51" t="str">
        <f>[1]Sheet1!$A$8</f>
        <v>1.2.1 Contratação de empresa para levantamento dos sistemas relacionados a cotação de preços oriundos da SEAD/Central de Compras e TCE, entre outas fontes e parametrização, customização e integração com os sistemas internos para implementação de sistema único para cotação de preços dos serviços e equipamentos auxiliando os processos da Gerência de Licitação da SES.</v>
      </c>
      <c r="C21" s="51" t="s">
        <v>216</v>
      </c>
      <c r="D21" s="54">
        <f>[1]Sheet1!$H$8</f>
        <v>400000</v>
      </c>
      <c r="E21" s="49"/>
      <c r="F21" s="55">
        <f>[1]Sheet1!$F$8/[1]Sheet1!$H$8</f>
        <v>1</v>
      </c>
      <c r="G21" s="55">
        <f>[1]Sheet1!$G$8/[1]Sheet1!$H$8</f>
        <v>0</v>
      </c>
      <c r="H21" s="55"/>
      <c r="I21" s="51" t="str">
        <f>[1]Sheet1!$A$3</f>
        <v xml:space="preserve">   I. FORTALECIMENTO DA GESTÃO DO SUS E MELHORIA DA QUALIDADE DOS SERVIÇOS</v>
      </c>
      <c r="J21" s="51" t="str">
        <f>[1]Sheet1!$A$7</f>
        <v xml:space="preserve">      P1.2 - Desenvolvimento de sistemas estratégicos de gestão de informação e bases de dados para a tomada de decisões gerenciais</v>
      </c>
      <c r="K21" s="56">
        <f>[1]Sheet1!$C$8</f>
        <v>44909</v>
      </c>
      <c r="L21" s="56"/>
      <c r="M21" s="56">
        <f>K21+45</f>
        <v>44954</v>
      </c>
      <c r="N21" s="49"/>
      <c r="O21" s="56">
        <f>M21+25</f>
        <v>44979</v>
      </c>
      <c r="P21" s="49"/>
      <c r="Q21" s="56">
        <f>O21+15</f>
        <v>44994</v>
      </c>
      <c r="R21" s="49"/>
      <c r="S21" s="56">
        <f>Q21+10</f>
        <v>45004</v>
      </c>
      <c r="T21" s="49"/>
      <c r="U21" s="49" t="s">
        <v>9</v>
      </c>
      <c r="V21" s="49" t="s">
        <v>50</v>
      </c>
      <c r="W21" s="49" t="s">
        <v>8</v>
      </c>
      <c r="X21" s="49" t="s">
        <v>33</v>
      </c>
      <c r="Y21" s="49">
        <v>1</v>
      </c>
      <c r="Z21" s="49"/>
      <c r="AA21" s="49"/>
      <c r="AI21" s="22"/>
      <c r="AJ21" s="22"/>
      <c r="AK21" s="21"/>
      <c r="AL21" s="22"/>
      <c r="AM21" s="22"/>
      <c r="AN21" s="22"/>
      <c r="AO21" s="22"/>
      <c r="AP21" s="22"/>
      <c r="AQ21" s="22"/>
      <c r="AR21" s="22"/>
      <c r="AS21" s="22"/>
    </row>
    <row r="22" spans="1:45" s="2" customFormat="1" ht="53.1" customHeight="1" x14ac:dyDescent="0.25">
      <c r="A22" s="52">
        <v>2</v>
      </c>
      <c r="B22" s="51" t="str">
        <f>[1]Sheet1!$A$10</f>
        <v xml:space="preserve">1.2.2 Contratação de empresa para sistema de acompanhamento e monitoramento das ações da SES, relacionadas as gerências, unidades de saúde, hospitais com dashboard auxiliando na tomada de decisões     </v>
      </c>
      <c r="C22" s="51" t="s">
        <v>217</v>
      </c>
      <c r="D22" s="54">
        <f>[1]Sheet1!$H$10</f>
        <v>900000</v>
      </c>
      <c r="E22" s="49"/>
      <c r="F22" s="55">
        <f>[1]Sheet1!$F$10/[1]Sheet1!$H$10</f>
        <v>1</v>
      </c>
      <c r="G22" s="55">
        <f>[1]Sheet1!$G$10/[1]Sheet1!$H$10</f>
        <v>0</v>
      </c>
      <c r="H22" s="55"/>
      <c r="I22" s="51" t="str">
        <f>[1]Sheet1!$A$3</f>
        <v xml:space="preserve">   I. FORTALECIMENTO DA GESTÃO DO SUS E MELHORIA DA QUALIDADE DOS SERVIÇOS</v>
      </c>
      <c r="J22" s="51" t="str">
        <f>[1]Sheet1!$A$7</f>
        <v xml:space="preserve">      P1.2 - Desenvolvimento de sistemas estratégicos de gestão de informação e bases de dados para a tomada de decisões gerenciais</v>
      </c>
      <c r="K22" s="56">
        <f>[1]Sheet1!$C$10</f>
        <v>45020</v>
      </c>
      <c r="L22" s="56"/>
      <c r="M22" s="56">
        <f>K22+25</f>
        <v>45045</v>
      </c>
      <c r="N22" s="49"/>
      <c r="O22" s="56">
        <f>M22+15</f>
        <v>45060</v>
      </c>
      <c r="P22" s="49"/>
      <c r="Q22" s="56">
        <f>O22+15</f>
        <v>45075</v>
      </c>
      <c r="R22" s="49"/>
      <c r="S22" s="56">
        <f>Q22+10</f>
        <v>45085</v>
      </c>
      <c r="T22" s="49"/>
      <c r="U22" s="49" t="s">
        <v>9</v>
      </c>
      <c r="V22" s="49" t="s">
        <v>50</v>
      </c>
      <c r="W22" s="49" t="s">
        <v>8</v>
      </c>
      <c r="X22" s="49" t="s">
        <v>33</v>
      </c>
      <c r="Y22" s="49">
        <v>1</v>
      </c>
      <c r="Z22" s="49"/>
      <c r="AA22" s="49"/>
      <c r="AI22" s="22"/>
      <c r="AJ22" s="22"/>
      <c r="AK22" s="21"/>
      <c r="AL22" s="22"/>
      <c r="AM22" s="22"/>
      <c r="AN22" s="22"/>
      <c r="AO22" s="22"/>
      <c r="AP22" s="22"/>
      <c r="AQ22" s="22"/>
      <c r="AR22" s="22"/>
      <c r="AS22" s="22"/>
    </row>
    <row r="23" spans="1:45" s="2" customFormat="1" ht="59.1" customHeight="1" x14ac:dyDescent="0.25">
      <c r="A23" s="52">
        <v>3</v>
      </c>
      <c r="B23" s="51" t="str">
        <f>[2]Sheet1!$A$12</f>
        <v xml:space="preserve">1.1.5 contratação de licenças de uso de  Sistema de Recurso Humano para a SES e unidades hospitalares  </v>
      </c>
      <c r="C23" s="51" t="s">
        <v>152</v>
      </c>
      <c r="D23" s="54">
        <f>[1]Sheet1!$H$12</f>
        <v>255000</v>
      </c>
      <c r="E23" s="49"/>
      <c r="F23" s="55">
        <f>[1]Sheet1!$F$12/[1]Sheet1!$H$12</f>
        <v>1</v>
      </c>
      <c r="G23" s="55">
        <f>[1]Sheet1!$G$12/[1]Sheet1!$H$12</f>
        <v>0</v>
      </c>
      <c r="H23" s="55"/>
      <c r="I23" s="51" t="str">
        <f>[1]Sheet1!$A$3</f>
        <v xml:space="preserve">   I. FORTALECIMENTO DA GESTÃO DO SUS E MELHORIA DA QUALIDADE DOS SERVIÇOS</v>
      </c>
      <c r="J23" s="51" t="str">
        <f>[1]Sheet1!$A$7</f>
        <v xml:space="preserve">      P1.2 - Desenvolvimento de sistemas estratégicos de gestão de informação e bases de dados para a tomada de decisões gerenciais</v>
      </c>
      <c r="K23" s="56">
        <f>[1]Sheet1!$C$12</f>
        <v>44691</v>
      </c>
      <c r="L23" s="56"/>
      <c r="M23" s="56">
        <f>K23+20</f>
        <v>44711</v>
      </c>
      <c r="N23" s="49"/>
      <c r="O23" s="56">
        <f>M23+15</f>
        <v>44726</v>
      </c>
      <c r="P23" s="49"/>
      <c r="Q23" s="56">
        <f>O23+15</f>
        <v>44741</v>
      </c>
      <c r="R23" s="49"/>
      <c r="S23" s="56">
        <f>Q23+10</f>
        <v>44751</v>
      </c>
      <c r="T23" s="49"/>
      <c r="U23" s="49" t="s">
        <v>7</v>
      </c>
      <c r="V23" s="49" t="s">
        <v>50</v>
      </c>
      <c r="W23" s="49" t="s">
        <v>8</v>
      </c>
      <c r="X23" s="49" t="s">
        <v>33</v>
      </c>
      <c r="Y23" s="49">
        <v>1</v>
      </c>
      <c r="Z23" s="49"/>
      <c r="AA23" s="49"/>
      <c r="AI23" s="22"/>
      <c r="AJ23" s="22"/>
      <c r="AK23" s="21"/>
      <c r="AL23" s="22"/>
      <c r="AM23" s="22"/>
      <c r="AN23" s="22"/>
      <c r="AO23" s="22"/>
      <c r="AP23" s="22"/>
      <c r="AQ23" s="22"/>
      <c r="AR23" s="22"/>
      <c r="AS23" s="22"/>
    </row>
    <row r="24" spans="1:45" s="2" customFormat="1" ht="50.45" customHeight="1" x14ac:dyDescent="0.25">
      <c r="A24" s="52">
        <v>4</v>
      </c>
      <c r="B24" s="51" t="str">
        <f>[2]Sheet1!$A$15</f>
        <v xml:space="preserve">1.2.1  Contratação de Serviço de Atendimento e Suporte Tecnico  </v>
      </c>
      <c r="C24" s="51" t="s">
        <v>153</v>
      </c>
      <c r="D24" s="54">
        <f>[1]Sheet1!$H$15</f>
        <v>500000</v>
      </c>
      <c r="E24" s="49"/>
      <c r="F24" s="55">
        <f>[1]Sheet1!$F$15/[1]Sheet1!$H$15</f>
        <v>1</v>
      </c>
      <c r="G24" s="55">
        <f>[1]Sheet1!$G$15/[1]Sheet1!$H$15</f>
        <v>0</v>
      </c>
      <c r="H24" s="55"/>
      <c r="I24" s="51" t="str">
        <f>[1]Sheet1!$A$3</f>
        <v xml:space="preserve">   I. FORTALECIMENTO DA GESTÃO DO SUS E MELHORIA DA QUALIDADE DOS SERVIÇOS</v>
      </c>
      <c r="J24" s="51" t="str">
        <f>[1]Sheet1!$A$14</f>
        <v xml:space="preserve">      P1.3 - Arquitetura Tecnológica para a Rede de Saúde Estadual (Hardware, Software, Conectividade, Comunicação de dados)</v>
      </c>
      <c r="K24" s="56">
        <f>[1]Sheet1!$C$15</f>
        <v>44482</v>
      </c>
      <c r="L24" s="56"/>
      <c r="M24" s="56">
        <f>K24+45</f>
        <v>44527</v>
      </c>
      <c r="N24" s="49"/>
      <c r="O24" s="56">
        <f>M24+20</f>
        <v>44547</v>
      </c>
      <c r="P24" s="49"/>
      <c r="Q24" s="56">
        <f>O24+15</f>
        <v>44562</v>
      </c>
      <c r="R24" s="49"/>
      <c r="S24" s="56">
        <f>Q24+10</f>
        <v>44572</v>
      </c>
      <c r="T24" s="49"/>
      <c r="U24" s="49" t="s">
        <v>9</v>
      </c>
      <c r="V24" s="49" t="s">
        <v>50</v>
      </c>
      <c r="W24" s="49" t="s">
        <v>6</v>
      </c>
      <c r="X24" s="49" t="s">
        <v>33</v>
      </c>
      <c r="Y24" s="49">
        <v>1</v>
      </c>
      <c r="Z24" s="49"/>
      <c r="AA24" s="49"/>
      <c r="AI24" s="22"/>
      <c r="AJ24" s="22"/>
      <c r="AK24" s="21"/>
      <c r="AL24" s="22"/>
      <c r="AM24" s="22"/>
      <c r="AN24" s="22"/>
      <c r="AO24" s="22"/>
      <c r="AP24" s="22"/>
      <c r="AQ24" s="22"/>
      <c r="AR24" s="22"/>
      <c r="AS24" s="22"/>
    </row>
    <row r="25" spans="1:45" s="2" customFormat="1" ht="63.95" customHeight="1" x14ac:dyDescent="0.25">
      <c r="A25" s="52">
        <v>5</v>
      </c>
      <c r="B25" s="51" t="str">
        <f>[2]Sheet1!$A$20</f>
        <v>1.2.6 Serviço de comunicação de dados entre as unidades hospitalares</v>
      </c>
      <c r="C25" s="51" t="s">
        <v>159</v>
      </c>
      <c r="D25" s="54">
        <f>[1]Sheet1!$F$20</f>
        <v>607000</v>
      </c>
      <c r="E25" s="49"/>
      <c r="F25" s="55">
        <v>1</v>
      </c>
      <c r="G25" s="55">
        <v>0</v>
      </c>
      <c r="H25" s="55"/>
      <c r="I25" s="51" t="str">
        <f>[1]Sheet1!$A$3</f>
        <v xml:space="preserve">   I. FORTALECIMENTO DA GESTÃO DO SUS E MELHORIA DA QUALIDADE DOS SERVIÇOS</v>
      </c>
      <c r="J25" s="51" t="str">
        <f>[1]Sheet1!$A$14</f>
        <v xml:space="preserve">      P1.3 - Arquitetura Tecnológica para a Rede de Saúde Estadual (Hardware, Software, Conectividade, Comunicação de dados)</v>
      </c>
      <c r="K25" s="56">
        <f>[1]Sheet1!$C$20</f>
        <v>44511</v>
      </c>
      <c r="L25" s="56"/>
      <c r="M25" s="56">
        <f>K25+15</f>
        <v>44526</v>
      </c>
      <c r="N25" s="49"/>
      <c r="O25" s="56">
        <f>M25+20</f>
        <v>44546</v>
      </c>
      <c r="P25" s="49"/>
      <c r="Q25" s="56">
        <f>O25+15</f>
        <v>44561</v>
      </c>
      <c r="R25" s="49"/>
      <c r="S25" s="56">
        <f>Q25+10</f>
        <v>44571</v>
      </c>
      <c r="T25" s="49"/>
      <c r="U25" s="49" t="s">
        <v>9</v>
      </c>
      <c r="V25" s="49" t="s">
        <v>50</v>
      </c>
      <c r="W25" s="49" t="s">
        <v>6</v>
      </c>
      <c r="X25" s="49" t="s">
        <v>33</v>
      </c>
      <c r="Y25" s="49">
        <v>1</v>
      </c>
      <c r="Z25" s="49"/>
      <c r="AA25" s="49"/>
      <c r="AI25" s="22"/>
      <c r="AJ25" s="22"/>
      <c r="AK25" s="21"/>
      <c r="AL25" s="22"/>
      <c r="AM25" s="22"/>
      <c r="AN25" s="22"/>
      <c r="AO25" s="22"/>
      <c r="AP25" s="22"/>
      <c r="AQ25" s="22"/>
      <c r="AR25" s="22"/>
      <c r="AS25" s="22"/>
    </row>
    <row r="26" spans="1:45" s="2" customFormat="1" ht="54.95" customHeight="1" x14ac:dyDescent="0.25">
      <c r="A26" s="52">
        <v>6</v>
      </c>
      <c r="B26" s="51" t="str">
        <f>[2]Sheet1!$A$24</f>
        <v>1.3.1  Sistema de Gestão Hospitalar para todas as unidades estaduais de saúde e da história clínica em atenção primária</v>
      </c>
      <c r="C26" s="51" t="s">
        <v>161</v>
      </c>
      <c r="D26" s="57">
        <f>[1]Sheet1!$H$24</f>
        <v>2970000</v>
      </c>
      <c r="E26" s="49"/>
      <c r="F26" s="55">
        <f>[1]Sheet1!$F$24/[1]Sheet1!$H$24</f>
        <v>0.67340067340067344</v>
      </c>
      <c r="G26" s="55">
        <f>[1]Sheet1!$G$24/[1]Sheet1!$H$24</f>
        <v>0.32659932659932661</v>
      </c>
      <c r="H26" s="55"/>
      <c r="I26" s="51" t="str">
        <f>[1]Sheet1!$A$3</f>
        <v xml:space="preserve">   I. FORTALECIMENTO DA GESTÃO DO SUS E MELHORIA DA QUALIDADE DOS SERVIÇOS</v>
      </c>
      <c r="J26" s="51" t="str">
        <f>[1]Sheet1!$A$23</f>
        <v xml:space="preserve">      P1.4 - Serviços Técnicos Especializados, Desenvolvimento, integração e Implementação de sistemas e aplicações as unidades hospitalares</v>
      </c>
      <c r="K26" s="56">
        <f>[1]Sheet1!$C$24</f>
        <v>44512</v>
      </c>
      <c r="L26" s="56"/>
      <c r="M26" s="56">
        <f>K26+60</f>
        <v>44572</v>
      </c>
      <c r="N26" s="49"/>
      <c r="O26" s="56">
        <f>M26+30</f>
        <v>44602</v>
      </c>
      <c r="P26" s="49"/>
      <c r="Q26" s="56">
        <f t="shared" ref="Q26" si="0">O26+15</f>
        <v>44617</v>
      </c>
      <c r="R26" s="49"/>
      <c r="S26" s="56">
        <f>Q26+15</f>
        <v>44632</v>
      </c>
      <c r="T26" s="49"/>
      <c r="U26" s="49" t="s">
        <v>9</v>
      </c>
      <c r="V26" s="49" t="s">
        <v>50</v>
      </c>
      <c r="W26" s="49" t="s">
        <v>8</v>
      </c>
      <c r="X26" s="49" t="s">
        <v>33</v>
      </c>
      <c r="Y26" s="49">
        <v>1</v>
      </c>
      <c r="Z26" s="49"/>
      <c r="AA26" s="49"/>
      <c r="AI26" s="22"/>
      <c r="AJ26" s="22"/>
      <c r="AK26" s="21"/>
      <c r="AL26" s="22"/>
      <c r="AM26" s="22"/>
      <c r="AN26" s="22"/>
      <c r="AO26" s="22"/>
      <c r="AP26" s="22"/>
      <c r="AQ26" s="22"/>
      <c r="AR26" s="22"/>
      <c r="AS26" s="22"/>
    </row>
    <row r="27" spans="1:45" s="2" customFormat="1" ht="50.45" customHeight="1" x14ac:dyDescent="0.25">
      <c r="A27" s="52">
        <v>7</v>
      </c>
      <c r="B27" s="51" t="str">
        <f>[2]Sheet1!$A$28</f>
        <v>1.4.2 Serviços de Produção de Material Didático e Gráfico</v>
      </c>
      <c r="C27" s="51" t="s">
        <v>162</v>
      </c>
      <c r="D27" s="54">
        <f>[1]Sheet1!$H$28</f>
        <v>225000</v>
      </c>
      <c r="E27" s="49"/>
      <c r="F27" s="55">
        <v>1</v>
      </c>
      <c r="G27" s="55">
        <v>0</v>
      </c>
      <c r="H27" s="55"/>
      <c r="I27" s="51" t="str">
        <f t="shared" ref="I27:I32" si="1">I26</f>
        <v xml:space="preserve">   I. FORTALECIMENTO DA GESTÃO DO SUS E MELHORIA DA QUALIDADE DOS SERVIÇOS</v>
      </c>
      <c r="J27" s="51" t="s">
        <v>213</v>
      </c>
      <c r="K27" s="56">
        <f>[1]Sheet1!$C$28</f>
        <v>44510</v>
      </c>
      <c r="L27" s="56"/>
      <c r="M27" s="56">
        <f>K27+45</f>
        <v>44555</v>
      </c>
      <c r="N27" s="49"/>
      <c r="O27" s="56">
        <f>M27+15</f>
        <v>44570</v>
      </c>
      <c r="P27" s="49"/>
      <c r="Q27" s="56">
        <f t="shared" ref="Q27" si="2">O27+15</f>
        <v>44585</v>
      </c>
      <c r="R27" s="49"/>
      <c r="S27" s="56">
        <f>Q27+15</f>
        <v>44600</v>
      </c>
      <c r="T27" s="49"/>
      <c r="U27" s="49" t="s">
        <v>7</v>
      </c>
      <c r="V27" s="49" t="s">
        <v>50</v>
      </c>
      <c r="W27" s="49" t="s">
        <v>8</v>
      </c>
      <c r="X27" s="49" t="s">
        <v>33</v>
      </c>
      <c r="Y27" s="49">
        <v>1</v>
      </c>
      <c r="Z27" s="49"/>
      <c r="AA27" s="49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s="2" customFormat="1" ht="45" x14ac:dyDescent="0.25">
      <c r="A28" s="52">
        <v>8</v>
      </c>
      <c r="B28" s="51" t="str">
        <f>[2]Sheet1!$A$33</f>
        <v>1.5.2 Reforma e readequação física da sede da Secretaria Estadual da Saúde</v>
      </c>
      <c r="C28" s="51" t="s">
        <v>167</v>
      </c>
      <c r="D28" s="54">
        <f>[1]Sheet1!$H$33</f>
        <v>1159435</v>
      </c>
      <c r="E28" s="49"/>
      <c r="F28" s="55">
        <f>[1]Sheet1!$F$33/[1]Sheet1!$H$33</f>
        <v>9.3367890394890615E-2</v>
      </c>
      <c r="G28" s="55">
        <f>[1]Sheet1!$G$33/[1]Sheet1!$H$33</f>
        <v>0.90663210960510943</v>
      </c>
      <c r="H28" s="55"/>
      <c r="I28" s="51" t="str">
        <f t="shared" si="1"/>
        <v xml:space="preserve">   I. FORTALECIMENTO DA GESTÃO DO SUS E MELHORIA DA QUALIDADE DOS SERVIÇOS</v>
      </c>
      <c r="J28" s="51" t="str">
        <f>[1]Sheet1!$A$31</f>
        <v xml:space="preserve">      P1. 6 - Reforma e readequação  da sede da Secretaria Estadual da Saúde</v>
      </c>
      <c r="K28" s="56">
        <f>[1]Sheet1!$C$33</f>
        <v>44951</v>
      </c>
      <c r="L28" s="56"/>
      <c r="M28" s="56">
        <f t="shared" ref="M28:M29" si="3">K28+45</f>
        <v>44996</v>
      </c>
      <c r="N28" s="49"/>
      <c r="O28" s="56">
        <f>M28+30</f>
        <v>45026</v>
      </c>
      <c r="P28" s="49"/>
      <c r="Q28" s="56">
        <f>O28+30</f>
        <v>45056</v>
      </c>
      <c r="R28" s="49"/>
      <c r="S28" s="56">
        <f t="shared" ref="S28:S29" si="4">Q28+15</f>
        <v>45071</v>
      </c>
      <c r="T28" s="49"/>
      <c r="U28" s="49" t="s">
        <v>4</v>
      </c>
      <c r="V28" s="49" t="s">
        <v>50</v>
      </c>
      <c r="W28" s="49" t="s">
        <v>8</v>
      </c>
      <c r="X28" s="49" t="s">
        <v>33</v>
      </c>
      <c r="Y28" s="49">
        <v>1</v>
      </c>
      <c r="Z28" s="49"/>
      <c r="AA28" s="49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s="2" customFormat="1" ht="45" x14ac:dyDescent="0.25">
      <c r="A29" s="52">
        <v>9</v>
      </c>
      <c r="B29" s="51" t="str">
        <f>[2]Sheet1!$A$73</f>
        <v>1.10.1  Aquisição de materiais e  equipamentos para reestruturação e adequação da rede lógica da SES</v>
      </c>
      <c r="C29" s="51" t="s">
        <v>168</v>
      </c>
      <c r="D29" s="54">
        <f>[1]Sheet1!$H$34</f>
        <v>1000000</v>
      </c>
      <c r="E29" s="49"/>
      <c r="F29" s="55">
        <v>1</v>
      </c>
      <c r="G29" s="55">
        <v>0</v>
      </c>
      <c r="H29" s="55"/>
      <c r="I29" s="51" t="str">
        <f t="shared" si="1"/>
        <v xml:space="preserve">   I. FORTALECIMENTO DA GESTÃO DO SUS E MELHORIA DA QUALIDADE DOS SERVIÇOS</v>
      </c>
      <c r="J29" s="51" t="str">
        <f>[1]Sheet1!$A$31</f>
        <v xml:space="preserve">      P1. 6 - Reforma e readequação  da sede da Secretaria Estadual da Saúde</v>
      </c>
      <c r="K29" s="56">
        <f>[1]Sheet1!$C$34</f>
        <v>45595</v>
      </c>
      <c r="L29" s="56"/>
      <c r="M29" s="56">
        <f t="shared" si="3"/>
        <v>45640</v>
      </c>
      <c r="N29" s="49"/>
      <c r="O29" s="56">
        <f t="shared" ref="O29" si="5">M29+15</f>
        <v>45655</v>
      </c>
      <c r="P29" s="49"/>
      <c r="Q29" s="56">
        <f t="shared" ref="Q29" si="6">O29+15</f>
        <v>45670</v>
      </c>
      <c r="R29" s="49"/>
      <c r="S29" s="56">
        <f t="shared" si="4"/>
        <v>45685</v>
      </c>
      <c r="T29" s="49"/>
      <c r="U29" s="49" t="s">
        <v>7</v>
      </c>
      <c r="V29" s="49" t="s">
        <v>50</v>
      </c>
      <c r="W29" s="49" t="s">
        <v>6</v>
      </c>
      <c r="X29" s="49" t="s">
        <v>33</v>
      </c>
      <c r="Y29" s="49">
        <v>1</v>
      </c>
      <c r="Z29" s="49"/>
      <c r="AA29" s="49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s="2" customFormat="1" ht="45" x14ac:dyDescent="0.25">
      <c r="A30" s="52">
        <v>10</v>
      </c>
      <c r="B30" s="51" t="str">
        <f>[2]Sheet1!$A$40</f>
        <v>1.6.2  Reforma e Ampliação do prédio da Escola de Saúde Pública</v>
      </c>
      <c r="C30" s="51" t="s">
        <v>170</v>
      </c>
      <c r="D30" s="54">
        <f>[1]Sheet1!$F$40</f>
        <v>1200000</v>
      </c>
      <c r="E30" s="49"/>
      <c r="F30" s="55">
        <v>1</v>
      </c>
      <c r="G30" s="55">
        <v>0</v>
      </c>
      <c r="H30" s="55"/>
      <c r="I30" s="51" t="str">
        <f t="shared" si="1"/>
        <v xml:space="preserve">   I. FORTALECIMENTO DA GESTÃO DO SUS E MELHORIA DA QUALIDADE DOS SERVIÇOS</v>
      </c>
      <c r="J30" s="51" t="str">
        <f>[1]Sheet1!$A$36</f>
        <v xml:space="preserve">      P1.7 - Reforma, ampliação e aquisição de mobilário e equipamentos para o prédio da Escola de Saúde Pública (antigo CEFOR)</v>
      </c>
      <c r="K30" s="56">
        <f>[1]Sheet1!$C$40</f>
        <v>44900</v>
      </c>
      <c r="L30" s="56"/>
      <c r="M30" s="56">
        <f t="shared" ref="M30" si="7">K30+45</f>
        <v>44945</v>
      </c>
      <c r="N30" s="49"/>
      <c r="O30" s="56">
        <f>M30+30</f>
        <v>44975</v>
      </c>
      <c r="P30" s="49"/>
      <c r="Q30" s="56">
        <f>O30+30</f>
        <v>45005</v>
      </c>
      <c r="R30" s="49"/>
      <c r="S30" s="56">
        <f t="shared" ref="S30" si="8">Q30+15</f>
        <v>45020</v>
      </c>
      <c r="T30" s="49"/>
      <c r="U30" s="49" t="s">
        <v>4</v>
      </c>
      <c r="V30" s="49" t="s">
        <v>50</v>
      </c>
      <c r="W30" s="49" t="s">
        <v>8</v>
      </c>
      <c r="X30" s="49" t="s">
        <v>33</v>
      </c>
      <c r="Y30" s="49">
        <v>1</v>
      </c>
      <c r="Z30" s="49"/>
      <c r="AA30" s="49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s="2" customFormat="1" ht="45" x14ac:dyDescent="0.25">
      <c r="A31" s="52">
        <v>11</v>
      </c>
      <c r="B31" s="51" t="str">
        <f>[2]Sheet1!$A$50</f>
        <v>1.7.2 Obra de Reforma e Ampliação da nova sede LACEN</v>
      </c>
      <c r="C31" s="51" t="s">
        <v>173</v>
      </c>
      <c r="D31" s="54">
        <f>[1]Sheet1!$H$50</f>
        <v>1800000</v>
      </c>
      <c r="E31" s="49"/>
      <c r="F31" s="55">
        <f>[1]Sheet1!$F$50/[1]Sheet1!$H$50</f>
        <v>0.55555555555555558</v>
      </c>
      <c r="G31" s="55">
        <f>[1]Sheet1!$G$50/[1]Sheet1!$H$50</f>
        <v>0.44444444444444442</v>
      </c>
      <c r="H31" s="55"/>
      <c r="I31" s="51" t="str">
        <f t="shared" si="1"/>
        <v xml:space="preserve">   I. FORTALECIMENTO DA GESTÃO DO SUS E MELHORIA DA QUALIDADE DOS SERVIÇOS</v>
      </c>
      <c r="J31" s="51" t="str">
        <f>[1]Sheet1!$A$46</f>
        <v xml:space="preserve">      P1.8 - Reforma, Ampliação e otimização de processos do Laboratório Central do Estado (LACEN)</v>
      </c>
      <c r="K31" s="56">
        <f>[1]Sheet1!$C$50</f>
        <v>45019</v>
      </c>
      <c r="L31" s="56"/>
      <c r="M31" s="56">
        <f t="shared" ref="M31" si="9">K31+45</f>
        <v>45064</v>
      </c>
      <c r="N31" s="49"/>
      <c r="O31" s="56">
        <f>M31+30</f>
        <v>45094</v>
      </c>
      <c r="P31" s="49"/>
      <c r="Q31" s="56">
        <f>O31+30</f>
        <v>45124</v>
      </c>
      <c r="R31" s="49"/>
      <c r="S31" s="56">
        <f t="shared" ref="S31" si="10">Q31+15</f>
        <v>45139</v>
      </c>
      <c r="T31" s="49"/>
      <c r="U31" s="49" t="s">
        <v>4</v>
      </c>
      <c r="V31" s="49" t="s">
        <v>50</v>
      </c>
      <c r="W31" s="49" t="s">
        <v>8</v>
      </c>
      <c r="X31" s="49" t="s">
        <v>33</v>
      </c>
      <c r="Y31" s="49">
        <v>1</v>
      </c>
      <c r="Z31" s="49"/>
      <c r="AA31" s="49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s="2" customFormat="1" ht="54.6" customHeight="1" x14ac:dyDescent="0.25">
      <c r="A32" s="52">
        <v>12</v>
      </c>
      <c r="B32" s="51" t="str">
        <f>[2]Sheet1!$A$65</f>
        <v xml:space="preserve">1.9.1 Contratação de licença de uso de SOFTWARE, para a  ATN da SES, afim de atender demandas judiciais, em fluxo, procedimentos, prazos e gestão advocatícia. </v>
      </c>
      <c r="C32" s="51" t="s">
        <v>156</v>
      </c>
      <c r="D32" s="54">
        <f>[1]Sheet1!$F$65</f>
        <v>180000</v>
      </c>
      <c r="E32" s="49"/>
      <c r="F32" s="55">
        <v>1</v>
      </c>
      <c r="G32" s="55">
        <v>0</v>
      </c>
      <c r="H32" s="55"/>
      <c r="I32" s="51" t="str">
        <f t="shared" si="1"/>
        <v xml:space="preserve">   I. FORTALECIMENTO DA GESTÃO DO SUS E MELHORIA DA QUALIDADE DOS SERVIÇOS</v>
      </c>
      <c r="J32" s="51" t="str">
        <f>[1]Sheet1!$A$64</f>
        <v xml:space="preserve">    P1.10 Assessoria Técnico-Normativo para Demandas Judiciais da SES-PB</v>
      </c>
      <c r="K32" s="56">
        <f>[1]Sheet1!$C$65</f>
        <v>44581</v>
      </c>
      <c r="L32" s="56"/>
      <c r="M32" s="56">
        <f>K32+15</f>
        <v>44596</v>
      </c>
      <c r="N32" s="49"/>
      <c r="O32" s="56">
        <f>M32+15</f>
        <v>44611</v>
      </c>
      <c r="P32" s="49"/>
      <c r="Q32" s="56">
        <f>O32+15</f>
        <v>44626</v>
      </c>
      <c r="R32" s="49"/>
      <c r="S32" s="56">
        <f t="shared" ref="S32" si="11">Q32+15</f>
        <v>44641</v>
      </c>
      <c r="T32" s="49"/>
      <c r="U32" s="49" t="s">
        <v>7</v>
      </c>
      <c r="V32" s="49" t="s">
        <v>50</v>
      </c>
      <c r="W32" s="49" t="s">
        <v>8</v>
      </c>
      <c r="X32" s="49" t="s">
        <v>33</v>
      </c>
      <c r="Y32" s="49">
        <v>1</v>
      </c>
      <c r="Z32" s="49"/>
      <c r="AA32" s="49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s="2" customFormat="1" ht="75" x14ac:dyDescent="0.25">
      <c r="A33" s="52">
        <v>13</v>
      </c>
      <c r="B33" s="51" t="str">
        <f>[2]Sheet1!$A$65</f>
        <v xml:space="preserve">1.9.1 Contratação de licença de uso de SOFTWARE, para a  ATN da SES, afim de atender demandas judiciais, em fluxo, procedimentos, prazos e gestão advocatícia. </v>
      </c>
      <c r="C33" s="51" t="s">
        <v>234</v>
      </c>
      <c r="D33" s="54">
        <f>[1]Sheet1!$H$81</f>
        <v>2800000</v>
      </c>
      <c r="E33" s="49"/>
      <c r="F33" s="55">
        <v>1</v>
      </c>
      <c r="G33" s="55">
        <v>0</v>
      </c>
      <c r="H33" s="55"/>
      <c r="I33" s="51" t="str">
        <f>[1]Sheet1!$A$72</f>
        <v xml:space="preserve">   II. CONSOLIDAÇÃO DAS REDES DE ATENÇÃO EM SAÚDE</v>
      </c>
      <c r="J33" s="51" t="str">
        <f>[1]Sheet1!$A$73</f>
        <v xml:space="preserve">      P2.1 - Reforma, ampliação e construção de  maternidades/hospitais de média e alta complexidade  e implementação de um programa para fortalecer a rede materno infantil no estado da Paraíba</v>
      </c>
      <c r="K33" s="56">
        <f>[1]Sheet1!$C$79</f>
        <v>44713</v>
      </c>
      <c r="L33" s="56"/>
      <c r="M33" s="56">
        <f t="shared" ref="M33" si="12">K33+45</f>
        <v>44758</v>
      </c>
      <c r="N33" s="49"/>
      <c r="O33" s="56">
        <f>M33+30</f>
        <v>44788</v>
      </c>
      <c r="P33" s="49"/>
      <c r="Q33" s="56">
        <f>O33+30</f>
        <v>44818</v>
      </c>
      <c r="R33" s="49"/>
      <c r="S33" s="56">
        <f t="shared" ref="S33" si="13">Q33+15</f>
        <v>44833</v>
      </c>
      <c r="T33" s="49"/>
      <c r="U33" s="49" t="s">
        <v>7</v>
      </c>
      <c r="V33" s="49" t="s">
        <v>50</v>
      </c>
      <c r="W33" s="49" t="s">
        <v>6</v>
      </c>
      <c r="X33" s="49" t="s">
        <v>33</v>
      </c>
      <c r="Y33" s="49">
        <v>1</v>
      </c>
      <c r="Z33" s="49"/>
      <c r="AA33" s="49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s="2" customFormat="1" ht="75" x14ac:dyDescent="0.25">
      <c r="A34" s="52">
        <v>14</v>
      </c>
      <c r="B34" s="51" t="str">
        <f>[2]Sheet1!$A$85</f>
        <v xml:space="preserve">2.1.1.2  Complexo de Saúde Hospital Regional de Guarabira   </v>
      </c>
      <c r="C34" s="51" t="s">
        <v>200</v>
      </c>
      <c r="D34" s="54">
        <f>[1]Sheet1!$H$83</f>
        <v>2000000</v>
      </c>
      <c r="E34" s="49"/>
      <c r="F34" s="55">
        <v>1</v>
      </c>
      <c r="G34" s="55">
        <v>0</v>
      </c>
      <c r="H34" s="55"/>
      <c r="I34" s="51" t="str">
        <f>I33</f>
        <v xml:space="preserve">   II. CONSOLIDAÇÃO DAS REDES DE ATENÇÃO EM SAÚDE</v>
      </c>
      <c r="J34" s="51" t="str">
        <f>J33</f>
        <v xml:space="preserve">      P2.1 - Reforma, ampliação e construção de  maternidades/hospitais de média e alta complexidade  e implementação de um programa para fortalecer a rede materno infantil no estado da Paraíba</v>
      </c>
      <c r="K34" s="56">
        <f>[2]Sheet1!$C$85</f>
        <v>44530</v>
      </c>
      <c r="L34" s="56"/>
      <c r="M34" s="56">
        <f t="shared" ref="M34:M38" si="14">K34+45</f>
        <v>44575</v>
      </c>
      <c r="N34" s="49"/>
      <c r="O34" s="56">
        <f t="shared" ref="O34:O38" si="15">M34+30</f>
        <v>44605</v>
      </c>
      <c r="P34" s="49"/>
      <c r="Q34" s="56">
        <f t="shared" ref="Q34:Q38" si="16">O34+30</f>
        <v>44635</v>
      </c>
      <c r="R34" s="49"/>
      <c r="S34" s="56">
        <f t="shared" ref="S34:S38" si="17">Q34+15</f>
        <v>44650</v>
      </c>
      <c r="T34" s="49"/>
      <c r="U34" s="49" t="s">
        <v>4</v>
      </c>
      <c r="V34" s="49" t="s">
        <v>50</v>
      </c>
      <c r="W34" s="49" t="s">
        <v>8</v>
      </c>
      <c r="X34" s="49" t="s">
        <v>33</v>
      </c>
      <c r="Y34" s="49">
        <v>1</v>
      </c>
      <c r="Z34" s="49"/>
      <c r="AA34" s="49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s="2" customFormat="1" ht="75" x14ac:dyDescent="0.25">
      <c r="A35" s="52">
        <v>15</v>
      </c>
      <c r="B35" s="51" t="str">
        <f>[2]Sheet1!$A$89</f>
        <v xml:space="preserve">2.1.1.3 Maternidade Peregrino Filho (Patos)  </v>
      </c>
      <c r="C35" s="51" t="s">
        <v>179</v>
      </c>
      <c r="D35" s="54">
        <f>[1]Sheet1!$H$87</f>
        <v>2660000</v>
      </c>
      <c r="E35" s="49"/>
      <c r="F35" s="55">
        <v>1</v>
      </c>
      <c r="G35" s="55">
        <v>0</v>
      </c>
      <c r="H35" s="55"/>
      <c r="I35" s="51" t="str">
        <f t="shared" ref="I35:I38" si="18">I34</f>
        <v xml:space="preserve">   II. CONSOLIDAÇÃO DAS REDES DE ATENÇÃO EM SAÚDE</v>
      </c>
      <c r="J35" s="51" t="str">
        <f>J34</f>
        <v xml:space="preserve">      P2.1 - Reforma, ampliação e construção de  maternidades/hospitais de média e alta complexidade  e implementação de um programa para fortalecer a rede materno infantil no estado da Paraíba</v>
      </c>
      <c r="K35" s="56">
        <f>[1]Sheet1!$C$87</f>
        <v>44895</v>
      </c>
      <c r="L35" s="56"/>
      <c r="M35" s="56">
        <f t="shared" si="14"/>
        <v>44940</v>
      </c>
      <c r="N35" s="49"/>
      <c r="O35" s="56">
        <f t="shared" si="15"/>
        <v>44970</v>
      </c>
      <c r="P35" s="49"/>
      <c r="Q35" s="56">
        <f t="shared" si="16"/>
        <v>45000</v>
      </c>
      <c r="R35" s="49"/>
      <c r="S35" s="56">
        <f t="shared" si="17"/>
        <v>45015</v>
      </c>
      <c r="T35" s="49"/>
      <c r="U35" s="49" t="s">
        <v>4</v>
      </c>
      <c r="V35" s="49" t="s">
        <v>50</v>
      </c>
      <c r="W35" s="49" t="s">
        <v>8</v>
      </c>
      <c r="X35" s="49" t="s">
        <v>33</v>
      </c>
      <c r="Y35" s="49">
        <v>1</v>
      </c>
      <c r="Z35" s="49"/>
      <c r="AA35" s="49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s="2" customFormat="1" ht="75" x14ac:dyDescent="0.25">
      <c r="A36" s="52">
        <v>16</v>
      </c>
      <c r="B36" s="51" t="str">
        <f>[2]Sheet1!$A$93</f>
        <v xml:space="preserve">2.1.1.4 Hospital Distrital Dr. José Gomes da Silva - Itaporanga </v>
      </c>
      <c r="C36" s="51" t="s">
        <v>182</v>
      </c>
      <c r="D36" s="54">
        <f>[1]Sheet1!$H$91</f>
        <v>885000</v>
      </c>
      <c r="E36" s="49"/>
      <c r="F36" s="55">
        <v>1</v>
      </c>
      <c r="G36" s="55">
        <v>0</v>
      </c>
      <c r="H36" s="55"/>
      <c r="I36" s="51" t="str">
        <f t="shared" si="18"/>
        <v xml:space="preserve">   II. CONSOLIDAÇÃO DAS REDES DE ATENÇÃO EM SAÚDE</v>
      </c>
      <c r="J36" s="51" t="str">
        <f>J35</f>
        <v xml:space="preserve">      P2.1 - Reforma, ampliação e construção de  maternidades/hospitais de média e alta complexidade  e implementação de um programa para fortalecer a rede materno infantil no estado da Paraíba</v>
      </c>
      <c r="K36" s="56">
        <f>[1]Sheet1!$C$91</f>
        <v>44958</v>
      </c>
      <c r="L36" s="56"/>
      <c r="M36" s="56">
        <f t="shared" si="14"/>
        <v>45003</v>
      </c>
      <c r="N36" s="49"/>
      <c r="O36" s="56">
        <f t="shared" si="15"/>
        <v>45033</v>
      </c>
      <c r="P36" s="49"/>
      <c r="Q36" s="56">
        <f t="shared" si="16"/>
        <v>45063</v>
      </c>
      <c r="R36" s="49"/>
      <c r="S36" s="56">
        <f t="shared" si="17"/>
        <v>45078</v>
      </c>
      <c r="T36" s="49"/>
      <c r="U36" s="49" t="s">
        <v>4</v>
      </c>
      <c r="V36" s="49" t="s">
        <v>50</v>
      </c>
      <c r="W36" s="49" t="s">
        <v>8</v>
      </c>
      <c r="X36" s="49" t="s">
        <v>33</v>
      </c>
      <c r="Y36" s="49">
        <v>1</v>
      </c>
      <c r="Z36" s="49"/>
      <c r="AA36" s="49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s="2" customFormat="1" ht="75" x14ac:dyDescent="0.25">
      <c r="A37" s="52">
        <v>17</v>
      </c>
      <c r="B37" s="51" t="str">
        <f>[2]Sheet1!$A$97</f>
        <v>2.1.1.5 Hospital Regional de Cajazeiras</v>
      </c>
      <c r="C37" s="51" t="s">
        <v>180</v>
      </c>
      <c r="D37" s="54">
        <f>[1]Sheet1!$H$95</f>
        <v>1930000</v>
      </c>
      <c r="E37" s="49"/>
      <c r="F37" s="55">
        <v>1</v>
      </c>
      <c r="G37" s="55">
        <v>0</v>
      </c>
      <c r="H37" s="55"/>
      <c r="I37" s="51" t="str">
        <f t="shared" si="18"/>
        <v xml:space="preserve">   II. CONSOLIDAÇÃO DAS REDES DE ATENÇÃO EM SAÚDE</v>
      </c>
      <c r="J37" s="51" t="str">
        <f>J36</f>
        <v xml:space="preserve">      P2.1 - Reforma, ampliação e construção de  maternidades/hospitais de média e alta complexidade  e implementação de um programa para fortalecer a rede materno infantil no estado da Paraíba</v>
      </c>
      <c r="K37" s="56">
        <f>[1]Sheet1!$C$95</f>
        <v>44774</v>
      </c>
      <c r="L37" s="56"/>
      <c r="M37" s="56">
        <f t="shared" si="14"/>
        <v>44819</v>
      </c>
      <c r="N37" s="49"/>
      <c r="O37" s="56">
        <f t="shared" si="15"/>
        <v>44849</v>
      </c>
      <c r="P37" s="49"/>
      <c r="Q37" s="56">
        <f t="shared" si="16"/>
        <v>44879</v>
      </c>
      <c r="R37" s="49"/>
      <c r="S37" s="56">
        <f t="shared" si="17"/>
        <v>44894</v>
      </c>
      <c r="T37" s="49"/>
      <c r="U37" s="49" t="s">
        <v>4</v>
      </c>
      <c r="V37" s="49" t="s">
        <v>50</v>
      </c>
      <c r="W37" s="49" t="s">
        <v>8</v>
      </c>
      <c r="X37" s="49" t="s">
        <v>33</v>
      </c>
      <c r="Y37" s="49">
        <v>1</v>
      </c>
      <c r="Z37" s="49"/>
      <c r="AA37" s="49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s="2" customFormat="1" ht="75" x14ac:dyDescent="0.25">
      <c r="A38" s="52">
        <v>18</v>
      </c>
      <c r="B38" s="51" t="str">
        <f>[2]Sheet1!$A$101</f>
        <v>2.1.1.6 Construção do Hospital de Clínicas de Campina Grande/Maternidade de alta complexidade</v>
      </c>
      <c r="C38" s="51" t="s">
        <v>181</v>
      </c>
      <c r="D38" s="54">
        <f>[1]Sheet1!$H$99</f>
        <v>10000000</v>
      </c>
      <c r="E38" s="49"/>
      <c r="F38" s="55">
        <v>1</v>
      </c>
      <c r="G38" s="55">
        <v>0</v>
      </c>
      <c r="H38" s="55"/>
      <c r="I38" s="51" t="str">
        <f t="shared" si="18"/>
        <v xml:space="preserve">   II. CONSOLIDAÇÃO DAS REDES DE ATENÇÃO EM SAÚDE</v>
      </c>
      <c r="J38" s="51" t="str">
        <f>J37</f>
        <v xml:space="preserve">      P2.1 - Reforma, ampliação e construção de  maternidades/hospitais de média e alta complexidade  e implementação de um programa para fortalecer a rede materno infantil no estado da Paraíba</v>
      </c>
      <c r="K38" s="56">
        <f>[1]Sheet1!$C$99</f>
        <v>44560</v>
      </c>
      <c r="L38" s="56"/>
      <c r="M38" s="56">
        <f t="shared" si="14"/>
        <v>44605</v>
      </c>
      <c r="N38" s="49"/>
      <c r="O38" s="56">
        <f t="shared" si="15"/>
        <v>44635</v>
      </c>
      <c r="P38" s="49"/>
      <c r="Q38" s="56">
        <f t="shared" si="16"/>
        <v>44665</v>
      </c>
      <c r="R38" s="49"/>
      <c r="S38" s="56">
        <f t="shared" si="17"/>
        <v>44680</v>
      </c>
      <c r="T38" s="49"/>
      <c r="U38" s="49" t="s">
        <v>4</v>
      </c>
      <c r="V38" s="49" t="s">
        <v>50</v>
      </c>
      <c r="W38" s="49" t="s">
        <v>6</v>
      </c>
      <c r="X38" s="49" t="s">
        <v>33</v>
      </c>
      <c r="Y38" s="49">
        <v>1</v>
      </c>
      <c r="Z38" s="49"/>
      <c r="AA38" s="49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s="2" customFormat="1" ht="45" x14ac:dyDescent="0.25">
      <c r="A39" s="52">
        <v>19</v>
      </c>
      <c r="B39" s="51" t="str">
        <f>[2]Sheet1!$A$135</f>
        <v xml:space="preserve"> 2.2.3 Reforma e Ampliação do  Hospital Regional Janduhy Carneiro (Patos)   </v>
      </c>
      <c r="C39" s="51" t="s">
        <v>189</v>
      </c>
      <c r="D39" s="54">
        <f>[1]Sheet1!$F$133</f>
        <v>600000</v>
      </c>
      <c r="E39" s="49"/>
      <c r="F39" s="55">
        <v>1</v>
      </c>
      <c r="G39" s="55">
        <v>0</v>
      </c>
      <c r="H39" s="55"/>
      <c r="I39" s="51" t="str">
        <f>I38</f>
        <v xml:space="preserve">   II. CONSOLIDAÇÃO DAS REDES DE ATENÇÃO EM SAÚDE</v>
      </c>
      <c r="J39" s="51" t="str">
        <f>[1]Sheet1!$A$128</f>
        <v xml:space="preserve">      P2.2 - Reforma e aquisição de equipamentos para serviços de oncologia no Hospital Regional de Patos (macrorregional II)</v>
      </c>
      <c r="K39" s="56">
        <f>[1]Sheet1!$C$133</f>
        <v>44837</v>
      </c>
      <c r="L39" s="56"/>
      <c r="M39" s="56">
        <f t="shared" ref="M39" si="19">K39+45</f>
        <v>44882</v>
      </c>
      <c r="N39" s="49"/>
      <c r="O39" s="56">
        <f t="shared" ref="O39" si="20">M39+30</f>
        <v>44912</v>
      </c>
      <c r="P39" s="49"/>
      <c r="Q39" s="56">
        <f t="shared" ref="Q39" si="21">O39+30</f>
        <v>44942</v>
      </c>
      <c r="R39" s="49"/>
      <c r="S39" s="56">
        <f t="shared" ref="S39" si="22">Q39+15</f>
        <v>44957</v>
      </c>
      <c r="T39" s="49"/>
      <c r="U39" s="49" t="s">
        <v>4</v>
      </c>
      <c r="V39" s="49" t="s">
        <v>50</v>
      </c>
      <c r="W39" s="49" t="s">
        <v>8</v>
      </c>
      <c r="X39" s="49" t="s">
        <v>33</v>
      </c>
      <c r="Y39" s="49">
        <v>1</v>
      </c>
      <c r="Z39" s="49"/>
      <c r="AA39" s="49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s="2" customFormat="1" x14ac:dyDescent="0.25">
      <c r="A40" s="52"/>
      <c r="B40" s="51"/>
      <c r="C40" s="51"/>
      <c r="D40" s="44"/>
      <c r="E40" s="29"/>
      <c r="F40" s="40"/>
      <c r="G40" s="40"/>
      <c r="H40" s="40"/>
      <c r="I40" s="50"/>
      <c r="J40" s="51"/>
      <c r="K40" s="41"/>
      <c r="L40" s="41"/>
      <c r="M40" s="41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s="5" customFormat="1" ht="31.5" x14ac:dyDescent="0.5">
      <c r="A41" s="3"/>
      <c r="B41" s="3"/>
      <c r="C41" s="4" t="s">
        <v>133</v>
      </c>
      <c r="D41" s="3"/>
      <c r="E41" s="3"/>
      <c r="F41" s="3"/>
      <c r="G41" s="3"/>
      <c r="H41" s="3"/>
      <c r="I41" s="59"/>
      <c r="J41" s="10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I41" s="23"/>
      <c r="AJ41" s="23"/>
      <c r="AK41" s="19"/>
      <c r="AL41" s="23"/>
      <c r="AM41" s="23"/>
      <c r="AN41" s="23"/>
      <c r="AO41" s="23"/>
      <c r="AP41" s="23"/>
      <c r="AQ41" s="23"/>
      <c r="AR41" s="23"/>
      <c r="AS41" s="23"/>
    </row>
    <row r="42" spans="1:45" s="5" customFormat="1" ht="23.25" x14ac:dyDescent="0.35">
      <c r="A42" s="184" t="s">
        <v>64</v>
      </c>
      <c r="B42" s="185"/>
      <c r="C42" s="185"/>
      <c r="D42" s="184" t="s">
        <v>48</v>
      </c>
      <c r="E42" s="185"/>
      <c r="F42" s="185"/>
      <c r="G42" s="185"/>
      <c r="H42" s="189"/>
      <c r="I42" s="184"/>
      <c r="J42" s="185"/>
      <c r="K42" s="186" t="s">
        <v>69</v>
      </c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8"/>
      <c r="AA42" s="186" t="s">
        <v>81</v>
      </c>
      <c r="AB42" s="187"/>
      <c r="AC42" s="187"/>
      <c r="AD42" s="187"/>
      <c r="AE42" s="187"/>
      <c r="AF42" s="187"/>
      <c r="AG42" s="187"/>
      <c r="AI42" s="23"/>
      <c r="AJ42" s="23"/>
      <c r="AK42" s="18"/>
      <c r="AL42" s="23"/>
      <c r="AM42" s="23"/>
      <c r="AN42" s="23"/>
      <c r="AO42" s="23"/>
      <c r="AP42" s="23"/>
      <c r="AQ42" s="23"/>
      <c r="AR42" s="23"/>
      <c r="AS42" s="23"/>
    </row>
    <row r="43" spans="1:45" s="5" customFormat="1" ht="63" x14ac:dyDescent="0.25">
      <c r="A43" s="6" t="s">
        <v>63</v>
      </c>
      <c r="B43" s="7" t="s">
        <v>67</v>
      </c>
      <c r="C43" s="7" t="s">
        <v>77</v>
      </c>
      <c r="D43" s="7" t="s">
        <v>101</v>
      </c>
      <c r="E43" s="7" t="s">
        <v>70</v>
      </c>
      <c r="F43" s="7" t="s">
        <v>61</v>
      </c>
      <c r="G43" s="7" t="s">
        <v>71</v>
      </c>
      <c r="H43" s="7" t="s">
        <v>58</v>
      </c>
      <c r="I43" s="62" t="s">
        <v>28</v>
      </c>
      <c r="J43" s="62" t="s">
        <v>59</v>
      </c>
      <c r="K43" s="197" t="s">
        <v>127</v>
      </c>
      <c r="L43" s="198"/>
      <c r="M43" s="197" t="s">
        <v>90</v>
      </c>
      <c r="N43" s="198"/>
      <c r="O43" s="197" t="s">
        <v>91</v>
      </c>
      <c r="P43" s="198"/>
      <c r="Q43" s="197" t="s">
        <v>82</v>
      </c>
      <c r="R43" s="198"/>
      <c r="S43" s="197" t="s">
        <v>83</v>
      </c>
      <c r="T43" s="198"/>
      <c r="U43" s="197" t="s">
        <v>89</v>
      </c>
      <c r="V43" s="198"/>
      <c r="W43" s="197" t="s">
        <v>60</v>
      </c>
      <c r="X43" s="198"/>
      <c r="Y43" s="197" t="s">
        <v>84</v>
      </c>
      <c r="Z43" s="198"/>
      <c r="AA43" s="7" t="s">
        <v>78</v>
      </c>
      <c r="AB43" s="7" t="s">
        <v>79</v>
      </c>
      <c r="AC43" s="7" t="s">
        <v>80</v>
      </c>
      <c r="AD43" s="7" t="s">
        <v>29</v>
      </c>
      <c r="AE43" s="7" t="s">
        <v>27</v>
      </c>
      <c r="AF43" s="7" t="s">
        <v>13</v>
      </c>
      <c r="AG43" s="7" t="s">
        <v>72</v>
      </c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s="5" customFormat="1" ht="17.45" customHeight="1" x14ac:dyDescent="0.25">
      <c r="A44" s="8"/>
      <c r="B44" s="8"/>
      <c r="C44" s="8"/>
      <c r="D44" s="8"/>
      <c r="E44" s="8"/>
      <c r="F44" s="8"/>
      <c r="G44" s="8"/>
      <c r="H44" s="8"/>
      <c r="I44" s="63"/>
      <c r="J44" s="64"/>
      <c r="K44" s="10" t="s">
        <v>73</v>
      </c>
      <c r="L44" s="10" t="s">
        <v>74</v>
      </c>
      <c r="M44" s="10" t="s">
        <v>75</v>
      </c>
      <c r="N44" s="10" t="s">
        <v>74</v>
      </c>
      <c r="O44" s="10" t="s">
        <v>73</v>
      </c>
      <c r="P44" s="10" t="s">
        <v>74</v>
      </c>
      <c r="Q44" s="10" t="s">
        <v>75</v>
      </c>
      <c r="R44" s="10" t="s">
        <v>74</v>
      </c>
      <c r="S44" s="10" t="s">
        <v>75</v>
      </c>
      <c r="T44" s="10" t="s">
        <v>74</v>
      </c>
      <c r="U44" s="10" t="s">
        <v>75</v>
      </c>
      <c r="V44" s="10" t="s">
        <v>74</v>
      </c>
      <c r="W44" s="10" t="s">
        <v>75</v>
      </c>
      <c r="X44" s="10" t="s">
        <v>74</v>
      </c>
      <c r="Y44" s="10" t="s">
        <v>73</v>
      </c>
      <c r="Z44" s="10" t="s">
        <v>74</v>
      </c>
      <c r="AA44" s="8"/>
      <c r="AB44" s="8"/>
      <c r="AC44" s="8"/>
      <c r="AD44" s="8"/>
      <c r="AE44" s="8"/>
      <c r="AF44" s="8"/>
      <c r="AG44" s="8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s="2" customFormat="1" x14ac:dyDescent="0.25">
      <c r="A45" s="29"/>
      <c r="B45" s="29"/>
      <c r="C45" s="29"/>
      <c r="D45" s="29"/>
      <c r="E45" s="29"/>
      <c r="F45" s="29"/>
      <c r="G45" s="29"/>
      <c r="H45" s="29"/>
      <c r="I45" s="50"/>
      <c r="J45" s="51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s="2" customFormat="1" x14ac:dyDescent="0.25">
      <c r="A46" s="29"/>
      <c r="B46" s="29"/>
      <c r="C46" s="29"/>
      <c r="D46" s="29"/>
      <c r="E46" s="29"/>
      <c r="F46" s="29"/>
      <c r="G46" s="29"/>
      <c r="H46" s="29"/>
      <c r="I46" s="50"/>
      <c r="J46" s="51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s="2" customFormat="1" x14ac:dyDescent="0.25">
      <c r="A47" s="29"/>
      <c r="B47" s="29"/>
      <c r="C47" s="29"/>
      <c r="D47" s="29"/>
      <c r="E47" s="29"/>
      <c r="F47" s="29"/>
      <c r="G47" s="29"/>
      <c r="H47" s="29"/>
      <c r="I47" s="50"/>
      <c r="J47" s="51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s="5" customFormat="1" ht="31.5" x14ac:dyDescent="0.5">
      <c r="A48" s="3"/>
      <c r="B48" s="3"/>
      <c r="C48" s="4" t="s">
        <v>134</v>
      </c>
      <c r="D48" s="3"/>
      <c r="E48" s="3"/>
      <c r="F48" s="3"/>
      <c r="G48" s="3"/>
      <c r="H48" s="3"/>
      <c r="I48" s="59"/>
      <c r="J48" s="10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</row>
    <row r="49" spans="1:45" s="5" customFormat="1" ht="23.25" x14ac:dyDescent="0.35">
      <c r="A49" s="184" t="s">
        <v>64</v>
      </c>
      <c r="B49" s="185"/>
      <c r="C49" s="185"/>
      <c r="D49" s="184" t="s">
        <v>48</v>
      </c>
      <c r="E49" s="185"/>
      <c r="F49" s="185"/>
      <c r="G49" s="185"/>
      <c r="H49" s="189"/>
      <c r="I49" s="61"/>
      <c r="J49" s="107"/>
      <c r="K49" s="186" t="s">
        <v>69</v>
      </c>
      <c r="L49" s="187"/>
      <c r="M49" s="187"/>
      <c r="N49" s="187"/>
      <c r="O49" s="186" t="s">
        <v>81</v>
      </c>
      <c r="P49" s="187"/>
      <c r="Q49" s="187"/>
      <c r="R49" s="187"/>
      <c r="S49" s="187"/>
      <c r="T49" s="187"/>
      <c r="U49" s="187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</row>
    <row r="50" spans="1:45" s="5" customFormat="1" ht="63" x14ac:dyDescent="0.25">
      <c r="A50" s="6" t="s">
        <v>63</v>
      </c>
      <c r="B50" s="7" t="s">
        <v>67</v>
      </c>
      <c r="C50" s="7" t="s">
        <v>77</v>
      </c>
      <c r="D50" s="7" t="s">
        <v>101</v>
      </c>
      <c r="E50" s="7" t="s">
        <v>70</v>
      </c>
      <c r="F50" s="7" t="s">
        <v>61</v>
      </c>
      <c r="G50" s="7" t="s">
        <v>71</v>
      </c>
      <c r="H50" s="7" t="s">
        <v>58</v>
      </c>
      <c r="I50" s="62" t="s">
        <v>28</v>
      </c>
      <c r="J50" s="62" t="s">
        <v>59</v>
      </c>
      <c r="K50" s="192" t="s">
        <v>92</v>
      </c>
      <c r="L50" s="193"/>
      <c r="M50" s="195" t="s">
        <v>93</v>
      </c>
      <c r="N50" s="195"/>
      <c r="O50" s="7" t="s">
        <v>78</v>
      </c>
      <c r="P50" s="7" t="s">
        <v>79</v>
      </c>
      <c r="Q50" s="7" t="s">
        <v>80</v>
      </c>
      <c r="R50" s="7" t="s">
        <v>29</v>
      </c>
      <c r="S50" s="7" t="s">
        <v>27</v>
      </c>
      <c r="T50" s="7" t="s">
        <v>13</v>
      </c>
      <c r="U50" s="7" t="s">
        <v>72</v>
      </c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</row>
    <row r="51" spans="1:45" s="5" customFormat="1" x14ac:dyDescent="0.25">
      <c r="A51" s="8"/>
      <c r="B51" s="8"/>
      <c r="C51" s="8"/>
      <c r="D51" s="8"/>
      <c r="E51" s="8"/>
      <c r="F51" s="8"/>
      <c r="G51" s="8"/>
      <c r="H51" s="8"/>
      <c r="I51" s="63"/>
      <c r="J51" s="64"/>
      <c r="K51" s="10" t="s">
        <v>73</v>
      </c>
      <c r="L51" s="10" t="s">
        <v>74</v>
      </c>
      <c r="M51" s="10" t="s">
        <v>73</v>
      </c>
      <c r="N51" s="10" t="s">
        <v>74</v>
      </c>
      <c r="O51" s="8"/>
      <c r="P51" s="8"/>
      <c r="Q51" s="8"/>
      <c r="R51" s="8"/>
      <c r="S51" s="8"/>
      <c r="T51" s="8"/>
      <c r="U51" s="8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</row>
    <row r="52" spans="1:45" s="2" customFormat="1" ht="45.95" customHeight="1" x14ac:dyDescent="0.25">
      <c r="A52" s="49">
        <v>1</v>
      </c>
      <c r="B52" s="51" t="str">
        <f>[2]Sheet1!$A$19</f>
        <v>1.2.5 Metodologias e desenhos de TIC-Tecnologia da Informação e Comunicação</v>
      </c>
      <c r="C52" s="50" t="s">
        <v>158</v>
      </c>
      <c r="D52" s="53">
        <f>[1]Sheet1!$F$19</f>
        <v>20000</v>
      </c>
      <c r="E52" s="50"/>
      <c r="F52" s="55">
        <v>1</v>
      </c>
      <c r="G52" s="55"/>
      <c r="H52" s="55"/>
      <c r="I52" s="51" t="str">
        <f>[1]Sheet1!$A$3</f>
        <v xml:space="preserve">   I. FORTALECIMENTO DA GESTÃO DO SUS E MELHORIA DA QUALIDADE DOS SERVIÇOS</v>
      </c>
      <c r="J52" s="51" t="str">
        <f>[2]Sheet1!$A$14</f>
        <v xml:space="preserve">      P1.2 - Arquitetura Tecnológica para a Rede de Saúde Estadual (Hardware, Software, Conectividade, Comunicação de dados )</v>
      </c>
      <c r="K52" s="65">
        <f>[1]Sheet1!$C$19</f>
        <v>44644</v>
      </c>
      <c r="L52" s="49"/>
      <c r="M52" s="65">
        <f>K52+60</f>
        <v>44704</v>
      </c>
      <c r="N52" s="49"/>
      <c r="O52" s="49" t="s">
        <v>9</v>
      </c>
      <c r="P52" s="49" t="s">
        <v>55</v>
      </c>
      <c r="Q52" s="49" t="s">
        <v>8</v>
      </c>
      <c r="R52" s="49" t="s">
        <v>33</v>
      </c>
      <c r="S52" s="49">
        <v>1</v>
      </c>
      <c r="T52" s="49"/>
      <c r="U52" s="49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s="2" customFormat="1" ht="48" customHeight="1" x14ac:dyDescent="0.25">
      <c r="A53" s="49">
        <v>2</v>
      </c>
      <c r="B53" s="51" t="str">
        <f>[2]Sheet1!$A$166</f>
        <v>3.3.1.3  Locação de veículos -03</v>
      </c>
      <c r="C53" s="50" t="s">
        <v>193</v>
      </c>
      <c r="D53" s="53">
        <f>[1]Sheet1!$H$154</f>
        <v>72000</v>
      </c>
      <c r="E53" s="50"/>
      <c r="F53" s="55">
        <v>1</v>
      </c>
      <c r="G53" s="55"/>
      <c r="H53" s="55"/>
      <c r="I53" s="51" t="str">
        <f>[1]Sheet1!$A$149</f>
        <v xml:space="preserve">   III. MONITORAMENTO, AVALIAÇÃO E ADMINISTRAÇÃO</v>
      </c>
      <c r="J53" s="51" t="str">
        <f>J58</f>
        <v xml:space="preserve">      P3.3 - Administração e  Gestão da  UGP</v>
      </c>
      <c r="K53" s="65">
        <f>[1]Sheet1!$C$154</f>
        <v>44518</v>
      </c>
      <c r="L53" s="49"/>
      <c r="M53" s="65">
        <f>[1]Sheet1!$D$154</f>
        <v>44563</v>
      </c>
      <c r="N53" s="49"/>
      <c r="O53" s="49" t="s">
        <v>9</v>
      </c>
      <c r="P53" s="49" t="s">
        <v>55</v>
      </c>
      <c r="Q53" s="49" t="s">
        <v>6</v>
      </c>
      <c r="R53" s="49" t="s">
        <v>33</v>
      </c>
      <c r="S53" s="49">
        <v>1</v>
      </c>
      <c r="T53" s="49"/>
      <c r="U53" s="49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s="2" customFormat="1" ht="49.5" customHeight="1" x14ac:dyDescent="0.25">
      <c r="A54" s="49">
        <v>3</v>
      </c>
      <c r="B54" s="51" t="str">
        <f>[2]Sheet1!$A$165</f>
        <v xml:space="preserve">3.3.1.2 Serviço de locação predial </v>
      </c>
      <c r="C54" s="50" t="s">
        <v>194</v>
      </c>
      <c r="D54" s="53">
        <f>[3]Sheet1!$F$165</f>
        <v>150000</v>
      </c>
      <c r="E54" s="50"/>
      <c r="F54" s="55">
        <v>1</v>
      </c>
      <c r="G54" s="55"/>
      <c r="H54" s="55"/>
      <c r="I54" s="51" t="str">
        <f>[1]Sheet1!$A$149</f>
        <v xml:space="preserve">   III. MONITORAMENTO, AVALIAÇÃO E ADMINISTRAÇÃO</v>
      </c>
      <c r="J54" s="51" t="str">
        <f>J58</f>
        <v xml:space="preserve">      P3.3 - Administração e  Gestão da  UGP</v>
      </c>
      <c r="K54" s="65">
        <f>[1]Sheet1!$C$153</f>
        <v>44466</v>
      </c>
      <c r="L54" s="49"/>
      <c r="M54" s="65">
        <f>[1]Sheet1!$D$153</f>
        <v>44511</v>
      </c>
      <c r="N54" s="49"/>
      <c r="O54" s="49" t="s">
        <v>9</v>
      </c>
      <c r="P54" s="49" t="s">
        <v>55</v>
      </c>
      <c r="Q54" s="49" t="s">
        <v>6</v>
      </c>
      <c r="R54" s="49" t="s">
        <v>33</v>
      </c>
      <c r="S54" s="49">
        <v>1</v>
      </c>
      <c r="T54" s="49"/>
      <c r="U54" s="49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s="2" customFormat="1" ht="36" customHeight="1" x14ac:dyDescent="0.25">
      <c r="A55" s="49">
        <v>4</v>
      </c>
      <c r="B55" s="51" t="str">
        <f>[2]Sheet1!$A$168</f>
        <v>3.3.1.5  Locação de copiadora e impressora - 01</v>
      </c>
      <c r="C55" s="50" t="s">
        <v>195</v>
      </c>
      <c r="D55" s="53">
        <f>[1]Sheet1!$F$156</f>
        <v>3000</v>
      </c>
      <c r="E55" s="50"/>
      <c r="F55" s="55">
        <v>1</v>
      </c>
      <c r="G55" s="55"/>
      <c r="H55" s="55"/>
      <c r="I55" s="51" t="str">
        <f>I54</f>
        <v xml:space="preserve">   III. MONITORAMENTO, AVALIAÇÃO E ADMINISTRAÇÃO</v>
      </c>
      <c r="J55" s="51" t="str">
        <f>J58</f>
        <v xml:space="preserve">      P3.3 - Administração e  Gestão da  UGP</v>
      </c>
      <c r="K55" s="65">
        <f>[1]Sheet1!$C$156</f>
        <v>44519</v>
      </c>
      <c r="L55" s="49"/>
      <c r="M55" s="65">
        <f>[1]Sheet1!$D$156</f>
        <v>44564</v>
      </c>
      <c r="N55" s="49"/>
      <c r="O55" s="49" t="s">
        <v>9</v>
      </c>
      <c r="P55" s="49" t="s">
        <v>55</v>
      </c>
      <c r="Q55" s="49" t="s">
        <v>8</v>
      </c>
      <c r="R55" s="49" t="s">
        <v>33</v>
      </c>
      <c r="S55" s="49">
        <v>1</v>
      </c>
      <c r="T55" s="49"/>
      <c r="U55" s="49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s="2" customFormat="1" ht="44.1" customHeight="1" x14ac:dyDescent="0.25">
      <c r="A56" s="49">
        <v>5</v>
      </c>
      <c r="B56" s="51" t="str">
        <f>[2]Sheet1!$A$169</f>
        <v>3.3.1.6 Contratação de Empresa  para fornecimento de tiket de alimentação</v>
      </c>
      <c r="C56" s="50" t="s">
        <v>196</v>
      </c>
      <c r="D56" s="53">
        <f>[3]Sheet1!$F$169</f>
        <v>157000</v>
      </c>
      <c r="E56" s="50"/>
      <c r="F56" s="55">
        <v>1</v>
      </c>
      <c r="G56" s="55"/>
      <c r="H56" s="55"/>
      <c r="I56" s="51" t="str">
        <f>I55</f>
        <v xml:space="preserve">   III. MONITORAMENTO, AVALIAÇÃO E ADMINISTRAÇÃO</v>
      </c>
      <c r="J56" s="51" t="str">
        <f>J58</f>
        <v xml:space="preserve">      P3.3 - Administração e  Gestão da  UGP</v>
      </c>
      <c r="K56" s="65">
        <f>[1]Sheet1!$C$157</f>
        <v>44519</v>
      </c>
      <c r="L56" s="49"/>
      <c r="M56" s="65">
        <f>[1]Sheet1!$D$157</f>
        <v>44564</v>
      </c>
      <c r="N56" s="49"/>
      <c r="O56" s="49" t="s">
        <v>9</v>
      </c>
      <c r="P56" s="49" t="s">
        <v>55</v>
      </c>
      <c r="Q56" s="49" t="s">
        <v>8</v>
      </c>
      <c r="R56" s="49" t="s">
        <v>33</v>
      </c>
      <c r="S56" s="49">
        <v>1</v>
      </c>
      <c r="T56" s="49"/>
      <c r="U56" s="49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</row>
    <row r="57" spans="1:45" s="2" customFormat="1" ht="53.1" customHeight="1" x14ac:dyDescent="0.25">
      <c r="A57" s="69">
        <v>6</v>
      </c>
      <c r="B57" s="66" t="str">
        <f>[2]Sheet1!$A$70</f>
        <v>1.9.3 Seminário/Workshops para todos os Atores envolvidos (Poder Judiciário, OAB/PB, Ministério Público Estadual e Federal, Defensoria Pública Estadual e Federal)</v>
      </c>
      <c r="C57" s="141" t="s">
        <v>177</v>
      </c>
      <c r="D57" s="142">
        <f>[1]Sheet1!$F$70</f>
        <v>50000</v>
      </c>
      <c r="E57" s="141"/>
      <c r="F57" s="74">
        <v>1</v>
      </c>
      <c r="G57" s="74"/>
      <c r="H57" s="74"/>
      <c r="I57" s="66" t="str">
        <f>I52</f>
        <v xml:space="preserve">   I. FORTALECIMENTO DA GESTÃO DO SUS E MELHORIA DA QUALIDADE DOS SERVIÇOS</v>
      </c>
      <c r="J57" s="66" t="str">
        <f>[2]Sheet1!$A$64</f>
        <v xml:space="preserve">      P1.9 -  Fortalecimento da Assessoria Técnico-Normativa  da SES para gestão de demandas Judiciais </v>
      </c>
      <c r="K57" s="70">
        <f>[1]Sheet1!$C$70</f>
        <v>44915</v>
      </c>
      <c r="L57" s="69"/>
      <c r="M57" s="70">
        <f>K57+40</f>
        <v>44955</v>
      </c>
      <c r="N57" s="69"/>
      <c r="O57" s="69" t="s">
        <v>9</v>
      </c>
      <c r="P57" s="69" t="s">
        <v>55</v>
      </c>
      <c r="Q57" s="69" t="s">
        <v>8</v>
      </c>
      <c r="R57" s="69" t="s">
        <v>33</v>
      </c>
      <c r="S57" s="69">
        <v>1</v>
      </c>
      <c r="T57" s="69"/>
      <c r="U57" s="69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</row>
    <row r="58" spans="1:45" s="2" customFormat="1" ht="48" customHeight="1" x14ac:dyDescent="0.25">
      <c r="A58" s="49">
        <v>7</v>
      </c>
      <c r="B58" s="51" t="str">
        <f>[2]Sheet1!$A$172</f>
        <v>3.3.2.1 Aquisição de equipamentos de Informática</v>
      </c>
      <c r="C58" s="51" t="s">
        <v>197</v>
      </c>
      <c r="D58" s="79">
        <f>[1]Sheet1!$F$160</f>
        <v>30000</v>
      </c>
      <c r="E58" s="78"/>
      <c r="F58" s="55">
        <v>1</v>
      </c>
      <c r="G58" s="80"/>
      <c r="H58" s="78"/>
      <c r="I58" s="51" t="str">
        <f>I57</f>
        <v xml:space="preserve">   I. FORTALECIMENTO DA GESTÃO DO SUS E MELHORIA DA QUALIDADE DOS SERVIÇOS</v>
      </c>
      <c r="J58" s="51" t="str">
        <f>[2]Sheet1!$A$162</f>
        <v xml:space="preserve">      P3.3 - Administração e  Gestão da  UGP</v>
      </c>
      <c r="K58" s="65">
        <v>44499</v>
      </c>
      <c r="L58" s="49"/>
      <c r="M58" s="65">
        <f>K58+45</f>
        <v>44544</v>
      </c>
      <c r="N58" s="29"/>
      <c r="O58" s="49" t="s">
        <v>7</v>
      </c>
      <c r="P58" s="49" t="s">
        <v>55</v>
      </c>
      <c r="Q58" s="49" t="s">
        <v>8</v>
      </c>
      <c r="R58" s="49" t="s">
        <v>33</v>
      </c>
      <c r="S58" s="49">
        <v>1</v>
      </c>
      <c r="T58" s="29"/>
      <c r="U58" s="29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</row>
    <row r="59" spans="1:45" s="5" customFormat="1" ht="31.5" x14ac:dyDescent="0.5">
      <c r="A59" s="3"/>
      <c r="B59" s="3"/>
      <c r="C59" s="4" t="s">
        <v>62</v>
      </c>
      <c r="D59" s="3"/>
      <c r="E59" s="3"/>
      <c r="F59" s="3"/>
      <c r="G59" s="3"/>
      <c r="H59" s="3"/>
      <c r="I59" s="59"/>
      <c r="J59" s="10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</row>
    <row r="60" spans="1:45" s="5" customFormat="1" ht="23.25" x14ac:dyDescent="0.35">
      <c r="A60" s="184" t="s">
        <v>64</v>
      </c>
      <c r="B60" s="185"/>
      <c r="C60" s="185"/>
      <c r="D60" s="184" t="s">
        <v>48</v>
      </c>
      <c r="E60" s="185"/>
      <c r="F60" s="185"/>
      <c r="G60" s="185"/>
      <c r="H60" s="189"/>
      <c r="I60" s="184"/>
      <c r="J60" s="185"/>
      <c r="K60" s="186" t="s">
        <v>69</v>
      </c>
      <c r="L60" s="187"/>
      <c r="M60" s="187"/>
      <c r="N60" s="187"/>
      <c r="O60" s="187"/>
      <c r="P60" s="187"/>
      <c r="Q60" s="187"/>
      <c r="R60" s="187"/>
      <c r="S60" s="187"/>
      <c r="T60" s="188"/>
      <c r="U60" s="186" t="s">
        <v>81</v>
      </c>
      <c r="V60" s="187"/>
      <c r="W60" s="187"/>
      <c r="X60" s="187"/>
      <c r="Y60" s="187"/>
      <c r="Z60" s="187"/>
      <c r="AA60" s="187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</row>
    <row r="61" spans="1:45" s="5" customFormat="1" ht="31.5" x14ac:dyDescent="0.25">
      <c r="A61" s="6" t="s">
        <v>63</v>
      </c>
      <c r="B61" s="7" t="s">
        <v>67</v>
      </c>
      <c r="C61" s="7" t="s">
        <v>77</v>
      </c>
      <c r="D61" s="7" t="s">
        <v>101</v>
      </c>
      <c r="E61" s="7" t="s">
        <v>70</v>
      </c>
      <c r="F61" s="7" t="s">
        <v>61</v>
      </c>
      <c r="G61" s="7" t="s">
        <v>71</v>
      </c>
      <c r="H61" s="7" t="s">
        <v>58</v>
      </c>
      <c r="I61" s="62" t="s">
        <v>28</v>
      </c>
      <c r="J61" s="62" t="s">
        <v>59</v>
      </c>
      <c r="K61" s="195" t="s">
        <v>82</v>
      </c>
      <c r="L61" s="195"/>
      <c r="M61" s="196" t="s">
        <v>83</v>
      </c>
      <c r="N61" s="193"/>
      <c r="O61" s="197" t="s">
        <v>89</v>
      </c>
      <c r="P61" s="198"/>
      <c r="Q61" s="195" t="s">
        <v>60</v>
      </c>
      <c r="R61" s="195"/>
      <c r="S61" s="195" t="s">
        <v>84</v>
      </c>
      <c r="T61" s="195"/>
      <c r="U61" s="7" t="s">
        <v>78</v>
      </c>
      <c r="V61" s="7" t="s">
        <v>79</v>
      </c>
      <c r="W61" s="7" t="s">
        <v>80</v>
      </c>
      <c r="X61" s="7" t="s">
        <v>29</v>
      </c>
      <c r="Y61" s="7" t="s">
        <v>27</v>
      </c>
      <c r="Z61" s="7" t="s">
        <v>13</v>
      </c>
      <c r="AA61" s="7" t="s">
        <v>72</v>
      </c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</row>
    <row r="62" spans="1:45" s="5" customFormat="1" x14ac:dyDescent="0.25">
      <c r="A62" s="8"/>
      <c r="B62" s="8"/>
      <c r="C62" s="8"/>
      <c r="D62" s="8"/>
      <c r="E62" s="8"/>
      <c r="F62" s="8"/>
      <c r="G62" s="8"/>
      <c r="H62" s="8"/>
      <c r="I62" s="63"/>
      <c r="J62" s="64"/>
      <c r="K62" s="10" t="s">
        <v>73</v>
      </c>
      <c r="L62" s="10" t="s">
        <v>74</v>
      </c>
      <c r="M62" s="10" t="s">
        <v>73</v>
      </c>
      <c r="N62" s="10" t="s">
        <v>74</v>
      </c>
      <c r="O62" s="10" t="s">
        <v>73</v>
      </c>
      <c r="P62" s="10" t="s">
        <v>74</v>
      </c>
      <c r="Q62" s="10" t="s">
        <v>73</v>
      </c>
      <c r="R62" s="10" t="s">
        <v>74</v>
      </c>
      <c r="S62" s="10" t="s">
        <v>73</v>
      </c>
      <c r="T62" s="10" t="s">
        <v>74</v>
      </c>
      <c r="U62" s="8"/>
      <c r="V62" s="8"/>
      <c r="W62" s="8"/>
      <c r="X62" s="8"/>
      <c r="Y62" s="8"/>
      <c r="Z62" s="8"/>
      <c r="AA62" s="8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</row>
    <row r="63" spans="1:45" s="2" customFormat="1" x14ac:dyDescent="0.25">
      <c r="A63" s="29"/>
      <c r="B63" s="29"/>
      <c r="C63" s="29"/>
      <c r="D63" s="29"/>
      <c r="E63" s="29"/>
      <c r="F63" s="29"/>
      <c r="G63" s="29"/>
      <c r="H63" s="29"/>
      <c r="I63" s="50"/>
      <c r="J63" s="51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</row>
    <row r="64" spans="1:45" s="2" customFormat="1" x14ac:dyDescent="0.25">
      <c r="A64" s="29"/>
      <c r="B64" s="29"/>
      <c r="C64" s="29"/>
      <c r="D64" s="29"/>
      <c r="E64" s="29"/>
      <c r="F64" s="29"/>
      <c r="G64" s="29"/>
      <c r="H64" s="29"/>
      <c r="I64" s="50"/>
      <c r="J64" s="51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</row>
    <row r="65" spans="1:45" s="2" customFormat="1" x14ac:dyDescent="0.25">
      <c r="A65" s="29"/>
      <c r="B65" s="29"/>
      <c r="C65" s="29"/>
      <c r="D65" s="29"/>
      <c r="E65" s="29"/>
      <c r="F65" s="29"/>
      <c r="G65" s="29"/>
      <c r="H65" s="29"/>
      <c r="I65" s="50"/>
      <c r="J65" s="51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</row>
    <row r="66" spans="1:45" s="5" customFormat="1" ht="31.5" x14ac:dyDescent="0.5">
      <c r="A66" s="3"/>
      <c r="B66" s="3"/>
      <c r="C66" s="4" t="s">
        <v>135</v>
      </c>
      <c r="D66" s="3"/>
      <c r="E66" s="3"/>
      <c r="F66" s="3"/>
      <c r="G66" s="3"/>
      <c r="H66" s="3"/>
      <c r="I66" s="59"/>
      <c r="J66" s="10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4"/>
      <c r="AJ66" s="34"/>
      <c r="AK66" s="34"/>
      <c r="AL66" s="23"/>
      <c r="AM66" s="23"/>
      <c r="AN66" s="23"/>
      <c r="AO66" s="23"/>
      <c r="AP66" s="23"/>
      <c r="AQ66" s="23"/>
      <c r="AR66" s="23"/>
      <c r="AS66" s="23"/>
    </row>
    <row r="67" spans="1:45" s="5" customFormat="1" ht="23.25" x14ac:dyDescent="0.35">
      <c r="A67" s="184" t="s">
        <v>64</v>
      </c>
      <c r="B67" s="185"/>
      <c r="C67" s="189"/>
      <c r="D67" s="184" t="s">
        <v>48</v>
      </c>
      <c r="E67" s="185"/>
      <c r="F67" s="185"/>
      <c r="G67" s="185"/>
      <c r="H67" s="189"/>
      <c r="I67" s="184"/>
      <c r="J67" s="185"/>
      <c r="K67" s="199" t="s">
        <v>69</v>
      </c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1"/>
      <c r="AE67" s="186" t="s">
        <v>81</v>
      </c>
      <c r="AF67" s="187"/>
      <c r="AG67" s="187"/>
      <c r="AH67" s="187"/>
      <c r="AI67" s="187"/>
      <c r="AJ67" s="187"/>
      <c r="AK67" s="187"/>
      <c r="AL67" s="23"/>
      <c r="AM67" s="23"/>
      <c r="AN67" s="23"/>
      <c r="AO67" s="23"/>
      <c r="AP67" s="23"/>
      <c r="AQ67" s="23"/>
      <c r="AR67" s="23"/>
      <c r="AS67" s="23"/>
    </row>
    <row r="68" spans="1:45" s="5" customFormat="1" ht="31.35" customHeight="1" x14ac:dyDescent="0.25">
      <c r="A68" s="6" t="s">
        <v>63</v>
      </c>
      <c r="B68" s="7" t="s">
        <v>67</v>
      </c>
      <c r="C68" s="7" t="s">
        <v>77</v>
      </c>
      <c r="D68" s="7" t="s">
        <v>101</v>
      </c>
      <c r="E68" s="7" t="s">
        <v>70</v>
      </c>
      <c r="F68" s="7" t="s">
        <v>61</v>
      </c>
      <c r="G68" s="7" t="s">
        <v>71</v>
      </c>
      <c r="H68" s="7" t="s">
        <v>58</v>
      </c>
      <c r="I68" s="62" t="s">
        <v>28</v>
      </c>
      <c r="J68" s="62" t="s">
        <v>59</v>
      </c>
      <c r="K68" s="197" t="s">
        <v>127</v>
      </c>
      <c r="L68" s="198"/>
      <c r="M68" s="197" t="s">
        <v>90</v>
      </c>
      <c r="N68" s="198"/>
      <c r="O68" s="197" t="s">
        <v>91</v>
      </c>
      <c r="P68" s="198"/>
      <c r="Q68" s="197" t="s">
        <v>82</v>
      </c>
      <c r="R68" s="198"/>
      <c r="S68" s="192" t="s">
        <v>88</v>
      </c>
      <c r="T68" s="193"/>
      <c r="U68" s="192" t="s">
        <v>89</v>
      </c>
      <c r="V68" s="193"/>
      <c r="W68" s="192" t="s">
        <v>83</v>
      </c>
      <c r="X68" s="193"/>
      <c r="Y68" s="192" t="s">
        <v>97</v>
      </c>
      <c r="Z68" s="193"/>
      <c r="AA68" s="195" t="s">
        <v>60</v>
      </c>
      <c r="AB68" s="195"/>
      <c r="AC68" s="195" t="s">
        <v>84</v>
      </c>
      <c r="AD68" s="195"/>
      <c r="AE68" s="7" t="s">
        <v>78</v>
      </c>
      <c r="AF68" s="7" t="s">
        <v>79</v>
      </c>
      <c r="AG68" s="7" t="s">
        <v>80</v>
      </c>
      <c r="AH68" s="7" t="s">
        <v>29</v>
      </c>
      <c r="AI68" s="35" t="s">
        <v>27</v>
      </c>
      <c r="AJ68" s="35" t="s">
        <v>13</v>
      </c>
      <c r="AK68" s="35" t="s">
        <v>72</v>
      </c>
      <c r="AL68" s="23"/>
      <c r="AM68" s="23"/>
      <c r="AN68" s="23"/>
      <c r="AO68" s="23"/>
      <c r="AP68" s="23"/>
      <c r="AQ68" s="23"/>
      <c r="AR68" s="23"/>
      <c r="AS68" s="23"/>
    </row>
    <row r="69" spans="1:45" s="5" customFormat="1" x14ac:dyDescent="0.25">
      <c r="A69" s="8"/>
      <c r="B69" s="8"/>
      <c r="C69" s="8"/>
      <c r="D69" s="8"/>
      <c r="E69" s="8"/>
      <c r="F69" s="8"/>
      <c r="G69" s="8"/>
      <c r="H69" s="8"/>
      <c r="I69" s="63"/>
      <c r="J69" s="64"/>
      <c r="K69" s="10" t="s">
        <v>73</v>
      </c>
      <c r="L69" s="10" t="s">
        <v>74</v>
      </c>
      <c r="M69" s="10" t="s">
        <v>73</v>
      </c>
      <c r="N69" s="10" t="s">
        <v>74</v>
      </c>
      <c r="O69" s="10" t="s">
        <v>73</v>
      </c>
      <c r="P69" s="10" t="s">
        <v>74</v>
      </c>
      <c r="Q69" s="10" t="s">
        <v>73</v>
      </c>
      <c r="R69" s="10" t="s">
        <v>74</v>
      </c>
      <c r="S69" s="10" t="s">
        <v>73</v>
      </c>
      <c r="T69" s="10" t="s">
        <v>74</v>
      </c>
      <c r="U69" s="10" t="s">
        <v>73</v>
      </c>
      <c r="V69" s="10" t="s">
        <v>74</v>
      </c>
      <c r="W69" s="10" t="s">
        <v>73</v>
      </c>
      <c r="X69" s="10" t="s">
        <v>74</v>
      </c>
      <c r="Y69" s="10" t="s">
        <v>73</v>
      </c>
      <c r="Z69" s="10" t="s">
        <v>74</v>
      </c>
      <c r="AA69" s="10" t="s">
        <v>75</v>
      </c>
      <c r="AB69" s="11" t="s">
        <v>74</v>
      </c>
      <c r="AC69" s="10" t="s">
        <v>73</v>
      </c>
      <c r="AD69" s="10" t="s">
        <v>74</v>
      </c>
      <c r="AE69" s="8"/>
      <c r="AF69" s="8"/>
      <c r="AG69" s="8"/>
      <c r="AH69" s="8"/>
      <c r="AI69" s="36"/>
      <c r="AJ69" s="36"/>
      <c r="AK69" s="36"/>
      <c r="AL69" s="23"/>
      <c r="AM69" s="23"/>
      <c r="AN69" s="23"/>
      <c r="AO69" s="23"/>
      <c r="AP69" s="23"/>
      <c r="AQ69" s="23"/>
      <c r="AR69" s="23"/>
      <c r="AS69" s="23"/>
    </row>
    <row r="70" spans="1:45" s="2" customFormat="1" x14ac:dyDescent="0.25">
      <c r="A70" s="29"/>
      <c r="B70" s="29"/>
      <c r="C70" s="29"/>
      <c r="D70" s="29"/>
      <c r="E70" s="29"/>
      <c r="F70" s="29"/>
      <c r="G70" s="29"/>
      <c r="H70" s="29"/>
      <c r="I70" s="50"/>
      <c r="J70" s="51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10"/>
      <c r="AB70" s="10"/>
      <c r="AC70" s="29"/>
      <c r="AD70" s="29"/>
      <c r="AE70" s="29"/>
      <c r="AG70" s="29"/>
      <c r="AH70" s="29"/>
      <c r="AI70" s="37"/>
      <c r="AJ70" s="37"/>
      <c r="AK70" s="37"/>
      <c r="AL70" s="22"/>
      <c r="AM70" s="22"/>
      <c r="AN70" s="22"/>
      <c r="AO70" s="22"/>
      <c r="AP70" s="22"/>
      <c r="AQ70" s="22"/>
      <c r="AR70" s="22"/>
      <c r="AS70" s="22"/>
    </row>
    <row r="71" spans="1:45" s="2" customFormat="1" x14ac:dyDescent="0.25">
      <c r="A71" s="29"/>
      <c r="B71" s="29"/>
      <c r="C71" s="29"/>
      <c r="D71" s="29"/>
      <c r="E71" s="29"/>
      <c r="F71" s="29"/>
      <c r="G71" s="29"/>
      <c r="H71" s="29"/>
      <c r="I71" s="50"/>
      <c r="J71" s="51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37"/>
      <c r="AJ71" s="37"/>
      <c r="AK71" s="37"/>
      <c r="AL71" s="22"/>
      <c r="AM71" s="22"/>
      <c r="AN71" s="22"/>
      <c r="AO71" s="22"/>
      <c r="AP71" s="22"/>
      <c r="AQ71" s="22"/>
      <c r="AR71" s="22"/>
      <c r="AS71" s="22"/>
    </row>
    <row r="72" spans="1:45" s="2" customFormat="1" x14ac:dyDescent="0.25">
      <c r="A72" s="29"/>
      <c r="B72" s="29"/>
      <c r="C72" s="29"/>
      <c r="D72" s="29"/>
      <c r="E72" s="29"/>
      <c r="F72" s="29"/>
      <c r="G72" s="29"/>
      <c r="H72" s="29"/>
      <c r="I72" s="50"/>
      <c r="J72" s="51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37"/>
      <c r="AJ72" s="37"/>
      <c r="AK72" s="37"/>
      <c r="AL72" s="22"/>
      <c r="AM72" s="22"/>
      <c r="AN72" s="22"/>
      <c r="AO72" s="22"/>
      <c r="AP72" s="22"/>
      <c r="AQ72" s="22"/>
      <c r="AR72" s="22"/>
      <c r="AS72" s="22"/>
    </row>
    <row r="73" spans="1:45" s="5" customFormat="1" ht="31.5" x14ac:dyDescent="0.5">
      <c r="A73" s="3"/>
      <c r="B73" s="3"/>
      <c r="C73" s="4" t="s">
        <v>136</v>
      </c>
      <c r="D73" s="3"/>
      <c r="E73" s="3"/>
      <c r="F73" s="3"/>
      <c r="G73" s="3"/>
      <c r="H73" s="3"/>
      <c r="I73" s="59"/>
      <c r="J73" s="10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</row>
    <row r="74" spans="1:45" s="5" customFormat="1" ht="23.25" x14ac:dyDescent="0.35">
      <c r="A74" s="184" t="s">
        <v>64</v>
      </c>
      <c r="B74" s="185"/>
      <c r="C74" s="189"/>
      <c r="D74" s="184" t="s">
        <v>48</v>
      </c>
      <c r="E74" s="185"/>
      <c r="F74" s="185"/>
      <c r="G74" s="185"/>
      <c r="H74" s="189"/>
      <c r="I74" s="184"/>
      <c r="J74" s="185"/>
      <c r="K74" s="186" t="s">
        <v>69</v>
      </c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8"/>
      <c r="Y74" s="186" t="s">
        <v>81</v>
      </c>
      <c r="Z74" s="187"/>
      <c r="AA74" s="187"/>
      <c r="AB74" s="187"/>
      <c r="AC74" s="187"/>
      <c r="AD74" s="187"/>
      <c r="AE74" s="187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45" s="5" customFormat="1" ht="63" x14ac:dyDescent="0.25">
      <c r="A75" s="6" t="s">
        <v>63</v>
      </c>
      <c r="B75" s="7" t="s">
        <v>67</v>
      </c>
      <c r="C75" s="7" t="s">
        <v>77</v>
      </c>
      <c r="D75" s="7" t="s">
        <v>101</v>
      </c>
      <c r="E75" s="7" t="s">
        <v>70</v>
      </c>
      <c r="F75" s="7" t="s">
        <v>61</v>
      </c>
      <c r="G75" s="7" t="s">
        <v>71</v>
      </c>
      <c r="H75" s="7" t="s">
        <v>58</v>
      </c>
      <c r="I75" s="62" t="s">
        <v>28</v>
      </c>
      <c r="J75" s="62" t="s">
        <v>59</v>
      </c>
      <c r="K75" s="190" t="s">
        <v>87</v>
      </c>
      <c r="L75" s="191"/>
      <c r="M75" s="192" t="s">
        <v>83</v>
      </c>
      <c r="N75" s="193"/>
      <c r="O75" s="197" t="s">
        <v>89</v>
      </c>
      <c r="P75" s="198"/>
      <c r="Q75" s="196" t="s">
        <v>83</v>
      </c>
      <c r="R75" s="193"/>
      <c r="S75" s="192" t="s">
        <v>97</v>
      </c>
      <c r="T75" s="193"/>
      <c r="U75" s="195" t="s">
        <v>60</v>
      </c>
      <c r="V75" s="195"/>
      <c r="W75" s="195" t="s">
        <v>84</v>
      </c>
      <c r="X75" s="195"/>
      <c r="Y75" s="7" t="s">
        <v>78</v>
      </c>
      <c r="Z75" s="7" t="s">
        <v>79</v>
      </c>
      <c r="AA75" s="7" t="s">
        <v>80</v>
      </c>
      <c r="AB75" s="7" t="s">
        <v>29</v>
      </c>
      <c r="AC75" s="7" t="s">
        <v>27</v>
      </c>
      <c r="AD75" s="7" t="s">
        <v>13</v>
      </c>
      <c r="AE75" s="7" t="s">
        <v>72</v>
      </c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45" s="5" customFormat="1" x14ac:dyDescent="0.25">
      <c r="A76" s="8"/>
      <c r="B76" s="8"/>
      <c r="C76" s="8"/>
      <c r="D76" s="8"/>
      <c r="E76" s="8"/>
      <c r="F76" s="8"/>
      <c r="G76" s="8"/>
      <c r="H76" s="8"/>
      <c r="I76" s="63"/>
      <c r="J76" s="64"/>
      <c r="K76" s="10" t="s">
        <v>73</v>
      </c>
      <c r="L76" s="10" t="s">
        <v>74</v>
      </c>
      <c r="M76" s="10" t="s">
        <v>73</v>
      </c>
      <c r="N76" s="10" t="s">
        <v>74</v>
      </c>
      <c r="O76" s="10" t="s">
        <v>73</v>
      </c>
      <c r="P76" s="10" t="s">
        <v>74</v>
      </c>
      <c r="Q76" s="10" t="s">
        <v>73</v>
      </c>
      <c r="R76" s="10" t="s">
        <v>74</v>
      </c>
      <c r="S76" s="10" t="s">
        <v>73</v>
      </c>
      <c r="T76" s="10" t="s">
        <v>74</v>
      </c>
      <c r="U76" s="10" t="s">
        <v>73</v>
      </c>
      <c r="V76" s="10" t="s">
        <v>74</v>
      </c>
      <c r="W76" s="10" t="s">
        <v>73</v>
      </c>
      <c r="X76" s="10" t="s">
        <v>74</v>
      </c>
      <c r="Y76" s="8"/>
      <c r="Z76" s="8"/>
      <c r="AA76" s="8"/>
      <c r="AB76" s="8"/>
      <c r="AC76" s="8"/>
      <c r="AD76" s="8"/>
      <c r="AE76" s="8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45" s="2" customFormat="1" x14ac:dyDescent="0.25">
      <c r="A77" s="29"/>
      <c r="B77" s="29"/>
      <c r="C77" s="29"/>
      <c r="D77" s="29"/>
      <c r="E77" s="29"/>
      <c r="F77" s="29"/>
      <c r="G77" s="29"/>
      <c r="H77" s="29"/>
      <c r="I77" s="50"/>
      <c r="J77" s="51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29"/>
      <c r="Z77" s="29"/>
      <c r="AA77" s="29"/>
      <c r="AB77" s="29"/>
      <c r="AC77" s="29"/>
      <c r="AD77" s="29"/>
      <c r="AE77" s="29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</row>
    <row r="78" spans="1:45" s="2" customFormat="1" x14ac:dyDescent="0.25">
      <c r="A78" s="29"/>
      <c r="B78" s="29"/>
      <c r="C78" s="29"/>
      <c r="D78" s="29"/>
      <c r="E78" s="29"/>
      <c r="F78" s="29"/>
      <c r="G78" s="29"/>
      <c r="H78" s="29"/>
      <c r="I78" s="50"/>
      <c r="J78" s="51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29"/>
      <c r="Z78" s="29"/>
      <c r="AA78" s="29"/>
      <c r="AB78" s="29"/>
      <c r="AC78" s="29"/>
      <c r="AD78" s="29"/>
      <c r="AE78" s="29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45" s="2" customFormat="1" x14ac:dyDescent="0.25">
      <c r="A79" s="29"/>
      <c r="B79" s="29"/>
      <c r="C79" s="29"/>
      <c r="D79" s="29"/>
      <c r="E79" s="29"/>
      <c r="F79" s="29"/>
      <c r="G79" s="29"/>
      <c r="H79" s="29"/>
      <c r="I79" s="50"/>
      <c r="J79" s="51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45" s="5" customFormat="1" ht="31.5" x14ac:dyDescent="0.5">
      <c r="A80" s="3"/>
      <c r="B80" s="3"/>
      <c r="C80" s="4" t="s">
        <v>68</v>
      </c>
      <c r="D80" s="3"/>
      <c r="E80" s="3"/>
      <c r="F80" s="3"/>
      <c r="G80" s="3"/>
      <c r="H80" s="3"/>
      <c r="I80" s="59"/>
      <c r="J80" s="102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45" s="5" customFormat="1" ht="23.25" x14ac:dyDescent="0.35">
      <c r="A81" s="184" t="s">
        <v>64</v>
      </c>
      <c r="B81" s="185"/>
      <c r="C81" s="189"/>
      <c r="D81" s="184" t="s">
        <v>48</v>
      </c>
      <c r="E81" s="185"/>
      <c r="F81" s="185"/>
      <c r="G81" s="185"/>
      <c r="H81" s="189"/>
      <c r="I81" s="184"/>
      <c r="J81" s="185"/>
      <c r="K81" s="189" t="s">
        <v>69</v>
      </c>
      <c r="L81" s="202"/>
      <c r="M81" s="202"/>
      <c r="N81" s="202"/>
      <c r="O81" s="202"/>
      <c r="P81" s="202"/>
      <c r="Q81" s="186" t="s">
        <v>81</v>
      </c>
      <c r="R81" s="187"/>
      <c r="S81" s="187"/>
      <c r="T81" s="187"/>
      <c r="U81" s="187"/>
      <c r="V81" s="187"/>
      <c r="W81" s="187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45" s="5" customFormat="1" ht="63" x14ac:dyDescent="0.25">
      <c r="A82" s="6" t="s">
        <v>63</v>
      </c>
      <c r="B82" s="7" t="s">
        <v>67</v>
      </c>
      <c r="C82" s="7" t="s">
        <v>77</v>
      </c>
      <c r="D82" s="7" t="s">
        <v>101</v>
      </c>
      <c r="E82" s="7" t="s">
        <v>70</v>
      </c>
      <c r="F82" s="7" t="s">
        <v>61</v>
      </c>
      <c r="G82" s="7" t="s">
        <v>71</v>
      </c>
      <c r="H82" s="7" t="s">
        <v>58</v>
      </c>
      <c r="I82" s="6" t="s">
        <v>28</v>
      </c>
      <c r="J82" s="62" t="s">
        <v>59</v>
      </c>
      <c r="K82" s="196" t="s">
        <v>94</v>
      </c>
      <c r="L82" s="193"/>
      <c r="M82" s="192" t="s">
        <v>95</v>
      </c>
      <c r="N82" s="193"/>
      <c r="O82" s="195" t="s">
        <v>84</v>
      </c>
      <c r="P82" s="195"/>
      <c r="Q82" s="7" t="s">
        <v>78</v>
      </c>
      <c r="R82" s="7" t="s">
        <v>79</v>
      </c>
      <c r="S82" s="7" t="s">
        <v>80</v>
      </c>
      <c r="T82" s="7" t="s">
        <v>29</v>
      </c>
      <c r="U82" s="7" t="s">
        <v>27</v>
      </c>
      <c r="V82" s="7" t="s">
        <v>13</v>
      </c>
      <c r="W82" s="7" t="s">
        <v>72</v>
      </c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45" s="5" customFormat="1" x14ac:dyDescent="0.25">
      <c r="A83" s="8"/>
      <c r="B83" s="8"/>
      <c r="C83" s="8"/>
      <c r="D83" s="8"/>
      <c r="E83" s="8"/>
      <c r="F83" s="8"/>
      <c r="G83" s="8"/>
      <c r="H83" s="8"/>
      <c r="I83" s="63"/>
      <c r="J83" s="64"/>
      <c r="K83" s="10" t="s">
        <v>73</v>
      </c>
      <c r="L83" s="10" t="s">
        <v>74</v>
      </c>
      <c r="M83" s="10" t="s">
        <v>141</v>
      </c>
      <c r="N83" s="10" t="s">
        <v>74</v>
      </c>
      <c r="O83" s="10" t="s">
        <v>73</v>
      </c>
      <c r="P83" s="10" t="s">
        <v>74</v>
      </c>
      <c r="Q83" s="8"/>
      <c r="R83" s="8"/>
      <c r="S83" s="8"/>
      <c r="T83" s="8"/>
      <c r="U83" s="8"/>
      <c r="V83" s="8"/>
      <c r="W83" s="8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45" s="2" customFormat="1" ht="50.45" customHeight="1" x14ac:dyDescent="0.25">
      <c r="A84" s="49">
        <v>1</v>
      </c>
      <c r="B84" s="146" t="str">
        <f>[2]Sheet1!$A$17</f>
        <v>1.2.3 Aquisição de licenças de Software (MS Windows, MS 365, CAD, Equipamentos exames)                     (PA Serviços)</v>
      </c>
      <c r="C84" s="48" t="s">
        <v>156</v>
      </c>
      <c r="D84" s="54">
        <f>[1]Sheet1!$L$17</f>
        <v>240000</v>
      </c>
      <c r="E84" s="49"/>
      <c r="F84" s="72">
        <v>1</v>
      </c>
      <c r="G84" s="72"/>
      <c r="H84" s="49"/>
      <c r="I84" s="51" t="str">
        <f>[1]Sheet1!$A$3</f>
        <v xml:space="preserve">   I. FORTALECIMENTO DA GESTÃO DO SUS E MELHORIA DA QUALIDADE DOS SERVIÇOS</v>
      </c>
      <c r="J84" s="51" t="str">
        <f>[2]Sheet1!$A$14</f>
        <v xml:space="preserve">      P1.2 - Arquitetura Tecnológica para a Rede de Saúde Estadual (Hardware, Software, Conectividade, Comunicação de dados )</v>
      </c>
      <c r="K84" s="65">
        <f>[1]Sheet1!$C$17</f>
        <v>44667</v>
      </c>
      <c r="L84" s="49"/>
      <c r="M84" s="65">
        <f>K84+45</f>
        <v>44712</v>
      </c>
      <c r="N84" s="49"/>
      <c r="O84" s="65">
        <f>M84+15</f>
        <v>44727</v>
      </c>
      <c r="P84" s="49"/>
      <c r="Q84" s="49" t="s">
        <v>7</v>
      </c>
      <c r="R84" s="49" t="s">
        <v>14</v>
      </c>
      <c r="S84" s="49" t="s">
        <v>6</v>
      </c>
      <c r="T84" s="49" t="s">
        <v>33</v>
      </c>
      <c r="U84" s="69">
        <v>1</v>
      </c>
      <c r="V84" s="49"/>
      <c r="W84" s="49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45" s="2" customFormat="1" ht="51.6" customHeight="1" x14ac:dyDescent="0.25">
      <c r="A85" s="49">
        <v>2</v>
      </c>
      <c r="B85" s="146" t="str">
        <f>B84</f>
        <v>1.2.3 Aquisição de licenças de Software (MS Windows, MS 365, CAD, Equipamentos exames)                     (PA Serviços)</v>
      </c>
      <c r="C85" s="48" t="str">
        <f>C84</f>
        <v>Licenças de uso de software</v>
      </c>
      <c r="D85" s="54">
        <f>[1]Sheet1!$U$17</f>
        <v>50000</v>
      </c>
      <c r="E85" s="49"/>
      <c r="F85" s="55">
        <v>1</v>
      </c>
      <c r="G85" s="55"/>
      <c r="H85" s="49"/>
      <c r="I85" s="51" t="str">
        <f>I84</f>
        <v xml:space="preserve">   I. FORTALECIMENTO DA GESTÃO DO SUS E MELHORIA DA QUALIDADE DOS SERVIÇOS</v>
      </c>
      <c r="J85" s="51" t="str">
        <f>[2]Sheet1!$A$14</f>
        <v xml:space="preserve">      P1.2 - Arquitetura Tecnológica para a Rede de Saúde Estadual (Hardware, Software, Conectividade, Comunicação de dados )</v>
      </c>
      <c r="K85" s="65">
        <v>45717</v>
      </c>
      <c r="L85" s="49"/>
      <c r="M85" s="65">
        <f>K85+45</f>
        <v>45762</v>
      </c>
      <c r="N85" s="49"/>
      <c r="O85" s="65">
        <f>M85+15</f>
        <v>45777</v>
      </c>
      <c r="P85" s="49"/>
      <c r="Q85" s="49" t="s">
        <v>7</v>
      </c>
      <c r="R85" s="49" t="s">
        <v>14</v>
      </c>
      <c r="S85" s="49" t="s">
        <v>8</v>
      </c>
      <c r="T85" s="49" t="s">
        <v>33</v>
      </c>
      <c r="U85" s="69">
        <v>1</v>
      </c>
      <c r="V85" s="49"/>
      <c r="W85" s="49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</row>
    <row r="86" spans="1:45" s="2" customFormat="1" ht="50.1" customHeight="1" x14ac:dyDescent="0.25">
      <c r="A86" s="69">
        <v>3</v>
      </c>
      <c r="B86" s="68" t="str">
        <f>[2]Sheet1!$A$68</f>
        <v xml:space="preserve">1.9.2 Capacitação em Direto Sanitário </v>
      </c>
      <c r="C86" s="68" t="s">
        <v>176</v>
      </c>
      <c r="D86" s="73">
        <f>[1]Sheet1!$H$68</f>
        <v>70000</v>
      </c>
      <c r="E86" s="69"/>
      <c r="F86" s="74">
        <v>1</v>
      </c>
      <c r="G86" s="74"/>
      <c r="H86" s="69"/>
      <c r="I86" s="66" t="str">
        <f>I85</f>
        <v xml:space="preserve">   I. FORTALECIMENTO DA GESTÃO DO SUS E MELHORIA DA QUALIDADE DOS SERVIÇOS</v>
      </c>
      <c r="J86" s="66" t="str">
        <f>[2]Sheet1!$A$64</f>
        <v xml:space="preserve">      P1.9 -  Fortalecimento da Assessoria Técnico-Normativa  da SES para gestão de demandas Judiciais </v>
      </c>
      <c r="K86" s="70">
        <f>[1]Sheet1!$C$68</f>
        <v>44550</v>
      </c>
      <c r="L86" s="69"/>
      <c r="M86" s="70">
        <f>K86+45</f>
        <v>44595</v>
      </c>
      <c r="N86" s="69"/>
      <c r="O86" s="70">
        <f>M86+15</f>
        <v>44610</v>
      </c>
      <c r="P86" s="69"/>
      <c r="Q86" s="69" t="s">
        <v>9</v>
      </c>
      <c r="R86" s="69" t="s">
        <v>14</v>
      </c>
      <c r="S86" s="69" t="s">
        <v>6</v>
      </c>
      <c r="T86" s="69" t="s">
        <v>33</v>
      </c>
      <c r="U86" s="69">
        <v>1</v>
      </c>
      <c r="V86" s="69"/>
      <c r="W86" s="69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</row>
    <row r="87" spans="1:45" s="2" customFormat="1" x14ac:dyDescent="0.25">
      <c r="A87" s="29"/>
      <c r="B87" s="29"/>
      <c r="C87" s="29"/>
      <c r="D87" s="54"/>
      <c r="E87" s="49"/>
      <c r="F87" s="55"/>
      <c r="G87" s="55"/>
      <c r="H87" s="49"/>
      <c r="I87" s="51"/>
      <c r="J87" s="51"/>
      <c r="K87" s="42"/>
      <c r="L87" s="29"/>
      <c r="M87" s="42"/>
      <c r="N87" s="29"/>
      <c r="O87" s="42"/>
      <c r="P87" s="29"/>
      <c r="Q87" s="29"/>
      <c r="R87" s="29"/>
      <c r="S87" s="29"/>
      <c r="T87" s="29"/>
      <c r="U87" s="47"/>
      <c r="V87" s="29"/>
      <c r="W87" s="29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</row>
    <row r="88" spans="1:45" s="2" customFormat="1" x14ac:dyDescent="0.25">
      <c r="A88" s="29"/>
      <c r="B88" s="29"/>
      <c r="C88" s="29"/>
      <c r="D88" s="54"/>
      <c r="E88" s="49"/>
      <c r="F88" s="55"/>
      <c r="G88" s="49"/>
      <c r="H88" s="49"/>
      <c r="I88" s="51"/>
      <c r="J88" s="51"/>
      <c r="K88" s="42"/>
      <c r="L88" s="29"/>
      <c r="M88" s="42"/>
      <c r="N88" s="29"/>
      <c r="O88" s="42"/>
      <c r="P88" s="29"/>
      <c r="Q88" s="29"/>
      <c r="R88" s="29"/>
      <c r="S88" s="29"/>
      <c r="T88" s="29"/>
      <c r="U88" s="47"/>
      <c r="V88" s="29"/>
      <c r="W88" s="29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45" s="2" customFormat="1" x14ac:dyDescent="0.25">
      <c r="A89" s="29"/>
      <c r="B89" s="29"/>
      <c r="C89" s="29"/>
      <c r="D89" s="44"/>
      <c r="E89" s="29"/>
      <c r="F89" s="29"/>
      <c r="G89" s="29"/>
      <c r="H89" s="29"/>
      <c r="I89" s="51"/>
      <c r="J89" s="51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</row>
    <row r="90" spans="1:45" s="5" customFormat="1" ht="31.5" x14ac:dyDescent="0.5">
      <c r="A90" s="3"/>
      <c r="B90" s="3"/>
      <c r="C90" s="4" t="s">
        <v>137</v>
      </c>
      <c r="D90" s="3"/>
      <c r="E90" s="3"/>
      <c r="F90" s="3"/>
      <c r="G90" s="3"/>
      <c r="H90" s="3"/>
      <c r="I90" s="59"/>
      <c r="J90" s="102"/>
      <c r="K90" s="3"/>
      <c r="L90" s="3"/>
      <c r="M90" s="3"/>
      <c r="N90" s="3"/>
      <c r="O90" s="3"/>
      <c r="P90" s="3"/>
      <c r="Q90" s="3"/>
      <c r="R90" s="3"/>
      <c r="S90" s="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45" s="5" customFormat="1" ht="23.25" x14ac:dyDescent="0.35">
      <c r="A91" s="184" t="s">
        <v>64</v>
      </c>
      <c r="B91" s="185"/>
      <c r="C91" s="189"/>
      <c r="D91" s="184" t="s">
        <v>48</v>
      </c>
      <c r="E91" s="185"/>
      <c r="F91" s="185"/>
      <c r="G91" s="185"/>
      <c r="H91" s="189"/>
      <c r="I91" s="184"/>
      <c r="J91" s="185"/>
      <c r="K91" s="186" t="s">
        <v>69</v>
      </c>
      <c r="L91" s="187"/>
      <c r="M91" s="186" t="s">
        <v>81</v>
      </c>
      <c r="N91" s="187"/>
      <c r="O91" s="187"/>
      <c r="P91" s="187"/>
      <c r="Q91" s="187"/>
      <c r="R91" s="187"/>
      <c r="S91" s="187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45" s="5" customFormat="1" ht="94.5" customHeight="1" x14ac:dyDescent="0.25">
      <c r="A92" s="6" t="s">
        <v>63</v>
      </c>
      <c r="B92" s="7" t="s">
        <v>67</v>
      </c>
      <c r="C92" s="7" t="s">
        <v>77</v>
      </c>
      <c r="D92" s="7" t="s">
        <v>101</v>
      </c>
      <c r="E92" s="7" t="s">
        <v>70</v>
      </c>
      <c r="F92" s="7" t="s">
        <v>61</v>
      </c>
      <c r="G92" s="7" t="s">
        <v>71</v>
      </c>
      <c r="H92" s="7" t="s">
        <v>58</v>
      </c>
      <c r="I92" s="62" t="s">
        <v>28</v>
      </c>
      <c r="J92" s="62" t="s">
        <v>59</v>
      </c>
      <c r="K92" s="195" t="s">
        <v>96</v>
      </c>
      <c r="L92" s="195"/>
      <c r="M92" s="7" t="s">
        <v>78</v>
      </c>
      <c r="N92" s="7" t="s">
        <v>79</v>
      </c>
      <c r="O92" s="7" t="s">
        <v>80</v>
      </c>
      <c r="P92" s="7" t="s">
        <v>29</v>
      </c>
      <c r="Q92" s="7" t="s">
        <v>27</v>
      </c>
      <c r="R92" s="7" t="s">
        <v>13</v>
      </c>
      <c r="S92" s="7" t="s">
        <v>98</v>
      </c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45" s="5" customFormat="1" x14ac:dyDescent="0.25">
      <c r="A93" s="8"/>
      <c r="B93" s="8"/>
      <c r="C93" s="8"/>
      <c r="D93" s="8"/>
      <c r="E93" s="8"/>
      <c r="F93" s="8"/>
      <c r="G93" s="8"/>
      <c r="H93" s="8"/>
      <c r="I93" s="63"/>
      <c r="J93" s="64"/>
      <c r="K93" s="10" t="s">
        <v>73</v>
      </c>
      <c r="L93" s="10" t="s">
        <v>74</v>
      </c>
      <c r="M93" s="8"/>
      <c r="N93" s="8"/>
      <c r="O93" s="8"/>
      <c r="P93" s="8"/>
      <c r="Q93" s="8"/>
      <c r="R93" s="8"/>
      <c r="S93" s="8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45" s="2" customFormat="1" x14ac:dyDescent="0.25">
      <c r="A94" s="29">
        <v>1</v>
      </c>
      <c r="B94" s="29"/>
      <c r="C94" s="29"/>
      <c r="D94" s="29"/>
      <c r="E94" s="29"/>
      <c r="F94" s="29"/>
      <c r="G94" s="29"/>
      <c r="H94" s="29"/>
      <c r="I94" s="50"/>
      <c r="J94" s="51"/>
      <c r="K94" s="29"/>
      <c r="L94" s="29"/>
      <c r="M94" s="29"/>
      <c r="N94" s="29"/>
      <c r="O94" s="29"/>
      <c r="P94" s="29"/>
      <c r="Q94" s="29"/>
      <c r="R94" s="29"/>
      <c r="S94" s="29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45" s="2" customFormat="1" x14ac:dyDescent="0.25">
      <c r="A95" s="29"/>
      <c r="B95" s="29"/>
      <c r="C95" s="29"/>
      <c r="D95" s="29"/>
      <c r="E95" s="29"/>
      <c r="F95" s="29"/>
      <c r="G95" s="29"/>
      <c r="H95" s="29"/>
      <c r="I95" s="50"/>
      <c r="J95" s="51"/>
      <c r="K95" s="29"/>
      <c r="L95" s="29"/>
      <c r="M95" s="29"/>
      <c r="N95" s="29"/>
      <c r="O95" s="29"/>
      <c r="P95" s="29"/>
      <c r="Q95" s="29"/>
      <c r="R95" s="29"/>
      <c r="S95" s="29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</row>
    <row r="96" spans="1:45" s="2" customFormat="1" x14ac:dyDescent="0.25">
      <c r="A96" s="29"/>
      <c r="B96" s="29"/>
      <c r="C96" s="29"/>
      <c r="D96" s="29"/>
      <c r="E96" s="29"/>
      <c r="F96" s="29"/>
      <c r="G96" s="29"/>
      <c r="H96" s="29"/>
      <c r="I96" s="50"/>
      <c r="J96" s="51"/>
      <c r="K96" s="29"/>
      <c r="L96" s="29"/>
      <c r="M96" s="29"/>
      <c r="N96" s="29"/>
      <c r="O96" s="29"/>
      <c r="P96" s="29"/>
      <c r="Q96" s="29"/>
      <c r="R96" s="29"/>
      <c r="S96" s="29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</row>
    <row r="97" spans="1:45" s="2" customFormat="1" x14ac:dyDescent="0.25">
      <c r="A97" s="29"/>
      <c r="B97" s="29"/>
      <c r="C97" s="29"/>
      <c r="D97" s="29"/>
      <c r="E97" s="29"/>
      <c r="F97" s="29"/>
      <c r="G97" s="29"/>
      <c r="H97" s="29"/>
      <c r="I97" s="50"/>
      <c r="J97" s="51"/>
      <c r="K97" s="29"/>
      <c r="L97" s="29"/>
      <c r="M97" s="29"/>
      <c r="N97" s="29"/>
      <c r="O97" s="29"/>
      <c r="P97" s="29"/>
      <c r="Q97" s="29"/>
      <c r="R97" s="29"/>
      <c r="S97" s="29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1:45" s="2" customFormat="1" x14ac:dyDescent="0.25">
      <c r="A98" s="29"/>
      <c r="B98" s="29"/>
      <c r="C98" s="29"/>
      <c r="D98" s="29"/>
      <c r="E98" s="29"/>
      <c r="F98" s="29"/>
      <c r="G98" s="29"/>
      <c r="H98" s="29"/>
      <c r="I98" s="50"/>
      <c r="J98" s="51"/>
      <c r="K98" s="29"/>
      <c r="L98" s="29"/>
      <c r="M98" s="29"/>
      <c r="N98" s="29"/>
      <c r="O98" s="29"/>
      <c r="P98" s="29"/>
      <c r="Q98" s="29"/>
      <c r="R98" s="29"/>
      <c r="S98" s="29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</row>
    <row r="99" spans="1:45" s="2" customFormat="1" x14ac:dyDescent="0.25">
      <c r="A99" s="29"/>
      <c r="B99" s="29"/>
      <c r="C99" s="29"/>
      <c r="D99" s="29"/>
      <c r="E99" s="29"/>
      <c r="F99" s="29"/>
      <c r="G99" s="29"/>
      <c r="H99" s="29"/>
      <c r="I99" s="50"/>
      <c r="J99" s="51"/>
      <c r="K99" s="29"/>
      <c r="L99" s="29"/>
      <c r="M99" s="29"/>
      <c r="N99" s="29"/>
      <c r="O99" s="29"/>
      <c r="P99" s="29"/>
      <c r="Q99" s="29"/>
      <c r="R99" s="29"/>
      <c r="S99" s="29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</row>
    <row r="100" spans="1:45" s="2" customFormat="1" x14ac:dyDescent="0.25">
      <c r="A100" s="29"/>
      <c r="B100" s="29"/>
      <c r="C100" s="29"/>
      <c r="D100" s="29"/>
      <c r="E100" s="29"/>
      <c r="F100" s="29"/>
      <c r="G100" s="29"/>
      <c r="H100" s="29"/>
      <c r="I100" s="50"/>
      <c r="J100" s="51"/>
      <c r="K100" s="29"/>
      <c r="L100" s="29"/>
      <c r="M100" s="29"/>
      <c r="N100" s="29"/>
      <c r="O100" s="29"/>
      <c r="P100" s="29"/>
      <c r="Q100" s="29"/>
      <c r="R100" s="29"/>
      <c r="S100" s="29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</row>
    <row r="101" spans="1:45" s="2" customFormat="1" x14ac:dyDescent="0.25">
      <c r="A101" s="29"/>
      <c r="B101" s="29"/>
      <c r="C101" s="29"/>
      <c r="D101" s="29"/>
      <c r="E101" s="29"/>
      <c r="F101" s="29"/>
      <c r="G101" s="29"/>
      <c r="H101" s="29"/>
      <c r="I101" s="50"/>
      <c r="J101" s="51"/>
      <c r="K101" s="29"/>
      <c r="L101" s="29"/>
      <c r="M101" s="29"/>
      <c r="N101" s="29"/>
      <c r="O101" s="29"/>
      <c r="P101" s="29"/>
      <c r="Q101" s="29"/>
      <c r="R101" s="29"/>
      <c r="S101" s="29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</row>
    <row r="102" spans="1:45" s="2" customFormat="1" x14ac:dyDescent="0.25">
      <c r="A102" s="29"/>
      <c r="B102" s="29"/>
      <c r="C102" s="29"/>
      <c r="D102" s="29"/>
      <c r="E102" s="29"/>
      <c r="F102" s="29"/>
      <c r="G102" s="29"/>
      <c r="H102" s="29"/>
      <c r="I102" s="50"/>
      <c r="J102" s="51"/>
      <c r="K102" s="29"/>
      <c r="L102" s="29"/>
      <c r="M102" s="29"/>
      <c r="N102" s="29"/>
      <c r="O102" s="29"/>
      <c r="P102" s="29"/>
      <c r="Q102" s="29"/>
      <c r="R102" s="29"/>
      <c r="S102" s="29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</row>
    <row r="103" spans="1:45" s="2" customFormat="1" x14ac:dyDescent="0.25">
      <c r="A103" s="29"/>
      <c r="B103" s="29"/>
      <c r="C103" s="29"/>
      <c r="D103" s="29"/>
      <c r="E103" s="29"/>
      <c r="F103" s="29"/>
      <c r="G103" s="29"/>
      <c r="H103" s="29"/>
      <c r="I103" s="50"/>
      <c r="J103" s="51"/>
      <c r="K103" s="29"/>
      <c r="L103" s="29"/>
      <c r="M103" s="29"/>
      <c r="N103" s="29"/>
      <c r="O103" s="29"/>
      <c r="P103" s="29"/>
      <c r="Q103" s="29"/>
      <c r="R103" s="29"/>
      <c r="S103" s="29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</row>
    <row r="104" spans="1:45" s="2" customFormat="1" x14ac:dyDescent="0.25">
      <c r="A104" s="29"/>
      <c r="B104" s="29"/>
      <c r="C104" s="29"/>
      <c r="D104" s="29"/>
      <c r="E104" s="29"/>
      <c r="F104" s="29"/>
      <c r="G104" s="29"/>
      <c r="H104" s="29"/>
      <c r="I104" s="50"/>
      <c r="J104" s="51"/>
      <c r="K104" s="29"/>
      <c r="L104" s="29"/>
      <c r="M104" s="29"/>
      <c r="N104" s="29"/>
      <c r="O104" s="29"/>
      <c r="P104" s="29"/>
      <c r="Q104" s="29"/>
      <c r="R104" s="29"/>
      <c r="S104" s="29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</row>
    <row r="105" spans="1:45" s="2" customFormat="1" x14ac:dyDescent="0.25">
      <c r="A105" s="29"/>
      <c r="B105" s="29"/>
      <c r="C105" s="29"/>
      <c r="D105" s="29"/>
      <c r="E105" s="29"/>
      <c r="F105" s="29"/>
      <c r="G105" s="29"/>
      <c r="H105" s="29"/>
      <c r="I105" s="50"/>
      <c r="J105" s="51"/>
      <c r="K105" s="29"/>
      <c r="L105" s="29"/>
      <c r="M105" s="29"/>
      <c r="N105" s="29"/>
      <c r="O105" s="29"/>
      <c r="P105" s="29"/>
      <c r="Q105" s="29"/>
      <c r="R105" s="29"/>
      <c r="S105" s="29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</row>
    <row r="106" spans="1:45" s="2" customFormat="1" x14ac:dyDescent="0.25">
      <c r="A106" s="29"/>
      <c r="B106" s="29"/>
      <c r="C106" s="29"/>
      <c r="D106" s="29"/>
      <c r="E106" s="29"/>
      <c r="F106" s="29"/>
      <c r="G106" s="29"/>
      <c r="H106" s="29"/>
      <c r="I106" s="50"/>
      <c r="J106" s="51"/>
      <c r="K106" s="29"/>
      <c r="L106" s="29"/>
      <c r="M106" s="29"/>
      <c r="N106" s="29"/>
      <c r="O106" s="29"/>
      <c r="P106" s="29"/>
      <c r="Q106" s="29"/>
      <c r="R106" s="29"/>
      <c r="S106" s="29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</row>
    <row r="107" spans="1:45" s="2" customFormat="1" x14ac:dyDescent="0.25">
      <c r="A107" s="29"/>
      <c r="B107" s="29"/>
      <c r="C107" s="29"/>
      <c r="D107" s="29"/>
      <c r="E107" s="29"/>
      <c r="F107" s="29"/>
      <c r="G107" s="29"/>
      <c r="H107" s="29"/>
      <c r="I107" s="50"/>
      <c r="J107" s="51"/>
      <c r="K107" s="29"/>
      <c r="L107" s="29"/>
      <c r="M107" s="29"/>
      <c r="N107" s="29"/>
      <c r="O107" s="29"/>
      <c r="P107" s="29"/>
      <c r="Q107" s="29"/>
      <c r="R107" s="29"/>
      <c r="S107" s="29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</row>
    <row r="108" spans="1:45" s="2" customFormat="1" x14ac:dyDescent="0.25">
      <c r="A108" s="29"/>
      <c r="B108" s="29"/>
      <c r="C108" s="29"/>
      <c r="D108" s="29"/>
      <c r="E108" s="29"/>
      <c r="F108" s="29"/>
      <c r="G108" s="29"/>
      <c r="H108" s="29"/>
      <c r="I108" s="50"/>
      <c r="J108" s="51"/>
      <c r="K108" s="29"/>
      <c r="L108" s="29"/>
      <c r="M108" s="29"/>
      <c r="N108" s="29"/>
      <c r="O108" s="29"/>
      <c r="P108" s="29"/>
      <c r="Q108" s="29"/>
      <c r="R108" s="29"/>
      <c r="S108" s="29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</row>
    <row r="109" spans="1:45" s="2" customFormat="1" x14ac:dyDescent="0.25">
      <c r="A109" s="29"/>
      <c r="B109" s="29"/>
      <c r="C109" s="29"/>
      <c r="D109" s="29"/>
      <c r="E109" s="29"/>
      <c r="F109" s="29"/>
      <c r="G109" s="29"/>
      <c r="H109" s="29"/>
      <c r="I109" s="50"/>
      <c r="J109" s="51"/>
      <c r="K109" s="29"/>
      <c r="L109" s="29"/>
      <c r="M109" s="29"/>
      <c r="N109" s="29"/>
      <c r="O109" s="29"/>
      <c r="P109" s="29"/>
      <c r="Q109" s="29"/>
      <c r="R109" s="29"/>
      <c r="S109" s="29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</row>
    <row r="110" spans="1:45" s="2" customFormat="1" x14ac:dyDescent="0.25">
      <c r="A110" s="29"/>
      <c r="B110" s="29"/>
      <c r="C110" s="29"/>
      <c r="D110" s="29"/>
      <c r="E110" s="29"/>
      <c r="F110" s="29"/>
      <c r="G110" s="29"/>
      <c r="H110" s="29"/>
      <c r="I110" s="50"/>
      <c r="J110" s="51"/>
      <c r="K110" s="29"/>
      <c r="L110" s="29"/>
      <c r="M110" s="29"/>
      <c r="N110" s="29"/>
      <c r="O110" s="29"/>
      <c r="P110" s="29"/>
      <c r="Q110" s="29"/>
      <c r="R110" s="29"/>
      <c r="S110" s="29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</row>
    <row r="111" spans="1:45" s="2" customFormat="1" x14ac:dyDescent="0.25">
      <c r="A111" s="29"/>
      <c r="B111" s="29"/>
      <c r="C111" s="29"/>
      <c r="D111" s="29"/>
      <c r="E111" s="29"/>
      <c r="F111" s="29"/>
      <c r="G111" s="29"/>
      <c r="H111" s="29"/>
      <c r="I111" s="50"/>
      <c r="J111" s="51"/>
      <c r="K111" s="29"/>
      <c r="L111" s="29"/>
      <c r="M111" s="29"/>
      <c r="N111" s="29"/>
      <c r="O111" s="29"/>
      <c r="P111" s="29"/>
      <c r="Q111" s="29"/>
      <c r="R111" s="29"/>
      <c r="S111" s="29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</row>
    <row r="112" spans="1:45" s="2" customFormat="1" x14ac:dyDescent="0.25">
      <c r="A112" s="29"/>
      <c r="B112" s="29"/>
      <c r="C112" s="29"/>
      <c r="D112" s="29"/>
      <c r="E112" s="29"/>
      <c r="F112" s="29"/>
      <c r="G112" s="29"/>
      <c r="H112" s="29"/>
      <c r="I112" s="50"/>
      <c r="J112" s="51"/>
      <c r="K112" s="29"/>
      <c r="L112" s="29"/>
      <c r="M112" s="29"/>
      <c r="N112" s="29"/>
      <c r="O112" s="29"/>
      <c r="P112" s="29"/>
      <c r="Q112" s="29"/>
      <c r="R112" s="29"/>
      <c r="S112" s="29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</row>
    <row r="113" spans="1:45" s="2" customFormat="1" x14ac:dyDescent="0.25">
      <c r="A113" s="29"/>
      <c r="B113" s="29"/>
      <c r="C113" s="29"/>
      <c r="D113" s="29"/>
      <c r="E113" s="29"/>
      <c r="F113" s="29"/>
      <c r="G113" s="29"/>
      <c r="H113" s="29"/>
      <c r="I113" s="50"/>
      <c r="J113" s="51"/>
      <c r="K113" s="29"/>
      <c r="L113" s="29"/>
      <c r="M113" s="29"/>
      <c r="N113" s="29"/>
      <c r="O113" s="29"/>
      <c r="P113" s="29"/>
      <c r="Q113" s="29"/>
      <c r="R113" s="29"/>
      <c r="S113" s="29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</row>
    <row r="114" spans="1:45" s="2" customFormat="1" x14ac:dyDescent="0.25">
      <c r="A114" s="29"/>
      <c r="B114" s="29"/>
      <c r="C114" s="29"/>
      <c r="D114" s="29"/>
      <c r="E114" s="29"/>
      <c r="F114" s="29"/>
      <c r="G114" s="29"/>
      <c r="H114" s="29"/>
      <c r="I114" s="50"/>
      <c r="J114" s="51"/>
      <c r="K114" s="29"/>
      <c r="L114" s="29"/>
      <c r="M114" s="29"/>
      <c r="N114" s="29"/>
      <c r="O114" s="29"/>
      <c r="P114" s="29"/>
      <c r="Q114" s="29"/>
      <c r="R114" s="29"/>
      <c r="S114" s="29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</row>
    <row r="115" spans="1:45" s="2" customFormat="1" x14ac:dyDescent="0.25">
      <c r="A115" s="29"/>
      <c r="B115" s="29"/>
      <c r="C115" s="29"/>
      <c r="D115" s="29"/>
      <c r="E115" s="29"/>
      <c r="F115" s="29"/>
      <c r="G115" s="29"/>
      <c r="H115" s="29"/>
      <c r="I115" s="50"/>
      <c r="J115" s="51"/>
      <c r="K115" s="29"/>
      <c r="L115" s="29"/>
      <c r="M115" s="29"/>
      <c r="N115" s="29"/>
      <c r="O115" s="29"/>
      <c r="P115" s="29"/>
      <c r="Q115" s="29"/>
      <c r="R115" s="29"/>
      <c r="S115" s="29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</row>
    <row r="116" spans="1:45" s="2" customFormat="1" x14ac:dyDescent="0.25">
      <c r="A116" s="29"/>
      <c r="B116" s="29"/>
      <c r="C116" s="29"/>
      <c r="D116" s="29"/>
      <c r="E116" s="29"/>
      <c r="F116" s="29"/>
      <c r="G116" s="29"/>
      <c r="H116" s="29"/>
      <c r="I116" s="50"/>
      <c r="J116" s="51"/>
      <c r="K116" s="29"/>
      <c r="L116" s="29"/>
      <c r="M116" s="29"/>
      <c r="N116" s="29"/>
      <c r="O116" s="29"/>
      <c r="P116" s="29"/>
      <c r="Q116" s="29"/>
      <c r="R116" s="29"/>
      <c r="S116" s="29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</row>
    <row r="117" spans="1:45" s="2" customFormat="1" x14ac:dyDescent="0.25">
      <c r="A117" s="29"/>
      <c r="B117" s="29"/>
      <c r="C117" s="29"/>
      <c r="D117" s="29"/>
      <c r="E117" s="29"/>
      <c r="F117" s="29"/>
      <c r="G117" s="29"/>
      <c r="H117" s="29"/>
      <c r="I117" s="50"/>
      <c r="J117" s="51"/>
      <c r="K117" s="29"/>
      <c r="L117" s="29"/>
      <c r="M117" s="29"/>
      <c r="N117" s="29"/>
      <c r="O117" s="29"/>
      <c r="P117" s="29"/>
      <c r="Q117" s="29"/>
      <c r="R117" s="29"/>
      <c r="S117" s="29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</row>
    <row r="118" spans="1:45" s="2" customFormat="1" x14ac:dyDescent="0.25">
      <c r="I118" s="60"/>
      <c r="J118" s="104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</row>
    <row r="119" spans="1:45" s="2" customFormat="1" x14ac:dyDescent="0.25">
      <c r="I119" s="60"/>
      <c r="J119" s="104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</row>
    <row r="120" spans="1:45" s="2" customFormat="1" x14ac:dyDescent="0.25">
      <c r="I120" s="60"/>
      <c r="J120" s="104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</row>
    <row r="121" spans="1:45" s="2" customFormat="1" x14ac:dyDescent="0.25">
      <c r="I121" s="60"/>
      <c r="J121" s="104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</row>
    <row r="122" spans="1:45" s="2" customFormat="1" x14ac:dyDescent="0.25">
      <c r="I122" s="60"/>
      <c r="J122" s="104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</row>
    <row r="123" spans="1:45" s="2" customFormat="1" x14ac:dyDescent="0.25">
      <c r="I123" s="60"/>
      <c r="J123" s="104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</row>
    <row r="124" spans="1:45" s="2" customFormat="1" x14ac:dyDescent="0.25">
      <c r="I124" s="60"/>
      <c r="J124" s="104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</row>
    <row r="125" spans="1:45" s="2" customFormat="1" x14ac:dyDescent="0.25">
      <c r="I125" s="60"/>
      <c r="J125" s="104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</row>
    <row r="126" spans="1:45" s="2" customFormat="1" x14ac:dyDescent="0.25">
      <c r="I126" s="60"/>
      <c r="J126" s="104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</row>
    <row r="127" spans="1:45" s="2" customFormat="1" x14ac:dyDescent="0.25">
      <c r="I127" s="60"/>
      <c r="J127" s="104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</row>
    <row r="128" spans="1:45" s="2" customFormat="1" x14ac:dyDescent="0.25">
      <c r="I128" s="60"/>
      <c r="J128" s="104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</row>
    <row r="129" spans="9:45" s="2" customFormat="1" x14ac:dyDescent="0.25">
      <c r="I129" s="60"/>
      <c r="J129" s="104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</row>
    <row r="130" spans="9:45" s="2" customFormat="1" x14ac:dyDescent="0.25">
      <c r="I130" s="60"/>
      <c r="J130" s="104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</row>
    <row r="131" spans="9:45" s="2" customFormat="1" x14ac:dyDescent="0.25">
      <c r="I131" s="60"/>
      <c r="J131" s="104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</row>
    <row r="132" spans="9:45" s="2" customFormat="1" x14ac:dyDescent="0.25">
      <c r="I132" s="60"/>
      <c r="J132" s="104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</row>
    <row r="133" spans="9:45" s="2" customFormat="1" x14ac:dyDescent="0.25">
      <c r="I133" s="60"/>
      <c r="J133" s="104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</row>
    <row r="134" spans="9:45" s="2" customFormat="1" x14ac:dyDescent="0.25">
      <c r="I134" s="60"/>
      <c r="J134" s="104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</row>
    <row r="135" spans="9:45" s="2" customFormat="1" x14ac:dyDescent="0.25">
      <c r="I135" s="60"/>
      <c r="J135" s="104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</row>
    <row r="136" spans="9:45" s="2" customFormat="1" x14ac:dyDescent="0.25">
      <c r="I136" s="60"/>
      <c r="J136" s="104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</row>
    <row r="137" spans="9:45" s="2" customFormat="1" x14ac:dyDescent="0.25">
      <c r="I137" s="60"/>
      <c r="J137" s="104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</row>
    <row r="138" spans="9:45" s="2" customFormat="1" x14ac:dyDescent="0.25">
      <c r="I138" s="60"/>
      <c r="J138" s="104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</row>
    <row r="139" spans="9:45" s="2" customFormat="1" x14ac:dyDescent="0.25">
      <c r="I139" s="60"/>
      <c r="J139" s="104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</row>
    <row r="140" spans="9:45" s="2" customFormat="1" x14ac:dyDescent="0.25">
      <c r="I140" s="60"/>
      <c r="J140" s="104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</row>
    <row r="141" spans="9:45" s="2" customFormat="1" x14ac:dyDescent="0.25">
      <c r="I141" s="60"/>
      <c r="J141" s="104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</row>
    <row r="142" spans="9:45" s="2" customFormat="1" x14ac:dyDescent="0.25">
      <c r="I142" s="60"/>
      <c r="J142" s="104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</row>
    <row r="143" spans="9:45" s="2" customFormat="1" x14ac:dyDescent="0.25">
      <c r="I143" s="60"/>
      <c r="J143" s="104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</row>
    <row r="144" spans="9:45" s="2" customFormat="1" x14ac:dyDescent="0.25">
      <c r="I144" s="60"/>
      <c r="J144" s="104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</row>
    <row r="145" spans="9:45" s="2" customFormat="1" x14ac:dyDescent="0.25">
      <c r="I145" s="60"/>
      <c r="J145" s="104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</row>
    <row r="146" spans="9:45" s="2" customFormat="1" x14ac:dyDescent="0.25">
      <c r="I146" s="60"/>
      <c r="J146" s="104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</row>
    <row r="147" spans="9:45" s="2" customFormat="1" x14ac:dyDescent="0.25">
      <c r="I147" s="60"/>
      <c r="J147" s="104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</row>
    <row r="148" spans="9:45" s="2" customFormat="1" x14ac:dyDescent="0.25">
      <c r="I148" s="60"/>
      <c r="J148" s="104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</row>
    <row r="149" spans="9:45" s="2" customFormat="1" x14ac:dyDescent="0.25">
      <c r="I149" s="60"/>
      <c r="J149" s="104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</row>
    <row r="150" spans="9:45" s="2" customFormat="1" x14ac:dyDescent="0.25">
      <c r="I150" s="60"/>
      <c r="J150" s="104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</row>
    <row r="151" spans="9:45" s="2" customFormat="1" x14ac:dyDescent="0.25">
      <c r="I151" s="60"/>
      <c r="J151" s="104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</row>
    <row r="152" spans="9:45" s="2" customFormat="1" x14ac:dyDescent="0.25">
      <c r="I152" s="60"/>
      <c r="J152" s="104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</row>
    <row r="153" spans="9:45" s="2" customFormat="1" x14ac:dyDescent="0.25">
      <c r="I153" s="60"/>
      <c r="J153" s="104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</row>
    <row r="154" spans="9:45" s="2" customFormat="1" x14ac:dyDescent="0.25">
      <c r="I154" s="60"/>
      <c r="J154" s="104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</row>
    <row r="155" spans="9:45" s="2" customFormat="1" x14ac:dyDescent="0.25">
      <c r="I155" s="60"/>
      <c r="J155" s="104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</row>
    <row r="156" spans="9:45" s="2" customFormat="1" x14ac:dyDescent="0.25">
      <c r="I156" s="60"/>
      <c r="J156" s="104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</row>
    <row r="157" spans="9:45" s="2" customFormat="1" x14ac:dyDescent="0.25">
      <c r="I157" s="60"/>
      <c r="J157" s="104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</row>
    <row r="158" spans="9:45" s="2" customFormat="1" x14ac:dyDescent="0.25">
      <c r="I158" s="60"/>
      <c r="J158" s="104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</row>
    <row r="159" spans="9:45" s="2" customFormat="1" x14ac:dyDescent="0.25">
      <c r="I159" s="60"/>
      <c r="J159" s="104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</row>
    <row r="160" spans="9:45" s="2" customFormat="1" x14ac:dyDescent="0.25">
      <c r="I160" s="60"/>
      <c r="J160" s="104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</row>
    <row r="161" spans="9:45" s="2" customFormat="1" x14ac:dyDescent="0.25">
      <c r="I161" s="60"/>
      <c r="J161" s="104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</row>
    <row r="162" spans="9:45" s="2" customFormat="1" x14ac:dyDescent="0.25">
      <c r="I162" s="60"/>
      <c r="J162" s="104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</row>
    <row r="163" spans="9:45" s="2" customFormat="1" x14ac:dyDescent="0.25">
      <c r="I163" s="60"/>
      <c r="J163" s="104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</row>
    <row r="164" spans="9:45" s="2" customFormat="1" x14ac:dyDescent="0.25">
      <c r="I164" s="60"/>
      <c r="J164" s="104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</row>
    <row r="165" spans="9:45" s="2" customFormat="1" x14ac:dyDescent="0.25">
      <c r="I165" s="60"/>
      <c r="J165" s="104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</row>
    <row r="166" spans="9:45" s="2" customFormat="1" x14ac:dyDescent="0.25">
      <c r="I166" s="60"/>
      <c r="J166" s="104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</row>
    <row r="167" spans="9:45" s="2" customFormat="1" x14ac:dyDescent="0.25">
      <c r="I167" s="60"/>
      <c r="J167" s="104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</row>
    <row r="168" spans="9:45" s="2" customFormat="1" x14ac:dyDescent="0.25">
      <c r="I168" s="60"/>
      <c r="J168" s="104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</row>
    <row r="169" spans="9:45" s="2" customFormat="1" x14ac:dyDescent="0.25">
      <c r="I169" s="60"/>
      <c r="J169" s="104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</row>
    <row r="170" spans="9:45" s="2" customFormat="1" x14ac:dyDescent="0.25">
      <c r="I170" s="60"/>
      <c r="J170" s="104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</row>
    <row r="171" spans="9:45" s="2" customFormat="1" x14ac:dyDescent="0.25">
      <c r="I171" s="60"/>
      <c r="J171" s="104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</row>
    <row r="172" spans="9:45" s="2" customFormat="1" x14ac:dyDescent="0.25">
      <c r="I172" s="60"/>
      <c r="J172" s="104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</row>
    <row r="173" spans="9:45" s="2" customFormat="1" x14ac:dyDescent="0.25">
      <c r="I173" s="60"/>
      <c r="J173" s="104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</row>
    <row r="174" spans="9:45" s="2" customFormat="1" x14ac:dyDescent="0.25">
      <c r="I174" s="60"/>
      <c r="J174" s="104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</row>
    <row r="175" spans="9:45" s="2" customFormat="1" x14ac:dyDescent="0.25">
      <c r="I175" s="60"/>
      <c r="J175" s="104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</row>
    <row r="176" spans="9:45" s="2" customFormat="1" x14ac:dyDescent="0.25">
      <c r="I176" s="60"/>
      <c r="J176" s="104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</row>
    <row r="177" spans="9:45" s="2" customFormat="1" x14ac:dyDescent="0.25">
      <c r="I177" s="60"/>
      <c r="J177" s="104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</row>
    <row r="178" spans="9:45" s="2" customFormat="1" x14ac:dyDescent="0.25">
      <c r="I178" s="60"/>
      <c r="J178" s="104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</row>
    <row r="179" spans="9:45" s="2" customFormat="1" x14ac:dyDescent="0.25">
      <c r="I179" s="60"/>
      <c r="J179" s="104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</row>
    <row r="180" spans="9:45" s="2" customFormat="1" x14ac:dyDescent="0.25">
      <c r="I180" s="60"/>
      <c r="J180" s="104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</row>
    <row r="181" spans="9:45" s="2" customFormat="1" x14ac:dyDescent="0.25">
      <c r="I181" s="60"/>
      <c r="J181" s="104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</row>
    <row r="182" spans="9:45" s="2" customFormat="1" x14ac:dyDescent="0.25">
      <c r="I182" s="60"/>
      <c r="J182" s="104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</row>
    <row r="183" spans="9:45" s="2" customFormat="1" x14ac:dyDescent="0.25">
      <c r="I183" s="60"/>
      <c r="J183" s="104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</row>
    <row r="184" spans="9:45" s="2" customFormat="1" x14ac:dyDescent="0.25">
      <c r="I184" s="60"/>
      <c r="J184" s="104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</row>
    <row r="185" spans="9:45" s="2" customFormat="1" x14ac:dyDescent="0.25">
      <c r="I185" s="60"/>
      <c r="J185" s="104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</row>
    <row r="186" spans="9:45" s="2" customFormat="1" x14ac:dyDescent="0.25">
      <c r="I186" s="60"/>
      <c r="J186" s="104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</row>
    <row r="187" spans="9:45" s="2" customFormat="1" x14ac:dyDescent="0.25">
      <c r="I187" s="60"/>
      <c r="J187" s="104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</row>
    <row r="188" spans="9:45" s="2" customFormat="1" x14ac:dyDescent="0.25">
      <c r="I188" s="60"/>
      <c r="J188" s="104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</row>
    <row r="189" spans="9:45" s="2" customFormat="1" x14ac:dyDescent="0.25">
      <c r="I189" s="60"/>
      <c r="J189" s="104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</row>
    <row r="190" spans="9:45" s="2" customFormat="1" x14ac:dyDescent="0.25">
      <c r="I190" s="60"/>
      <c r="J190" s="104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</row>
    <row r="191" spans="9:45" s="2" customFormat="1" x14ac:dyDescent="0.25">
      <c r="I191" s="60"/>
      <c r="J191" s="104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</row>
    <row r="192" spans="9:45" s="2" customFormat="1" x14ac:dyDescent="0.25">
      <c r="I192" s="60"/>
      <c r="J192" s="104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</row>
    <row r="193" spans="9:45" s="2" customFormat="1" x14ac:dyDescent="0.25">
      <c r="I193" s="60"/>
      <c r="J193" s="104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</row>
    <row r="194" spans="9:45" s="2" customFormat="1" x14ac:dyDescent="0.25">
      <c r="I194" s="60"/>
      <c r="J194" s="104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</row>
    <row r="195" spans="9:45" s="2" customFormat="1" x14ac:dyDescent="0.25">
      <c r="I195" s="60"/>
      <c r="J195" s="104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</row>
    <row r="196" spans="9:45" s="2" customFormat="1" x14ac:dyDescent="0.25">
      <c r="I196" s="60"/>
      <c r="J196" s="104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</row>
    <row r="197" spans="9:45" s="2" customFormat="1" x14ac:dyDescent="0.25">
      <c r="I197" s="60"/>
      <c r="J197" s="104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</row>
    <row r="198" spans="9:45" s="2" customFormat="1" x14ac:dyDescent="0.25">
      <c r="I198" s="60"/>
      <c r="J198" s="104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</row>
    <row r="199" spans="9:45" s="2" customFormat="1" x14ac:dyDescent="0.25">
      <c r="I199" s="60"/>
      <c r="J199" s="104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</row>
    <row r="200" spans="9:45" s="2" customFormat="1" x14ac:dyDescent="0.25">
      <c r="I200" s="60"/>
      <c r="J200" s="104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</row>
    <row r="201" spans="9:45" s="2" customFormat="1" x14ac:dyDescent="0.25">
      <c r="I201" s="60"/>
      <c r="J201" s="104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</row>
    <row r="202" spans="9:45" s="2" customFormat="1" x14ac:dyDescent="0.25">
      <c r="I202" s="60"/>
      <c r="J202" s="104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</row>
    <row r="203" spans="9:45" s="2" customFormat="1" x14ac:dyDescent="0.25">
      <c r="I203" s="60"/>
      <c r="J203" s="104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</row>
    <row r="204" spans="9:45" s="2" customFormat="1" x14ac:dyDescent="0.25">
      <c r="I204" s="60"/>
      <c r="J204" s="104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</row>
    <row r="205" spans="9:45" s="2" customFormat="1" x14ac:dyDescent="0.25">
      <c r="I205" s="60"/>
      <c r="J205" s="104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</row>
    <row r="206" spans="9:45" s="2" customFormat="1" x14ac:dyDescent="0.25">
      <c r="I206" s="60"/>
      <c r="J206" s="104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</row>
    <row r="207" spans="9:45" s="2" customFormat="1" x14ac:dyDescent="0.25">
      <c r="I207" s="60"/>
      <c r="J207" s="104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</row>
    <row r="208" spans="9:45" s="2" customFormat="1" x14ac:dyDescent="0.25">
      <c r="I208" s="60"/>
      <c r="J208" s="104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</row>
    <row r="209" spans="9:45" s="2" customFormat="1" x14ac:dyDescent="0.25">
      <c r="I209" s="60"/>
      <c r="J209" s="104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</row>
    <row r="210" spans="9:45" s="2" customFormat="1" x14ac:dyDescent="0.25">
      <c r="I210" s="60"/>
      <c r="J210" s="104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</row>
    <row r="211" spans="9:45" s="2" customFormat="1" x14ac:dyDescent="0.25">
      <c r="I211" s="60"/>
      <c r="J211" s="104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</row>
    <row r="212" spans="9:45" s="2" customFormat="1" x14ac:dyDescent="0.25">
      <c r="I212" s="60"/>
      <c r="J212" s="104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</row>
    <row r="213" spans="9:45" s="2" customFormat="1" x14ac:dyDescent="0.25">
      <c r="I213" s="60"/>
      <c r="J213" s="104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</row>
    <row r="214" spans="9:45" s="2" customFormat="1" x14ac:dyDescent="0.25">
      <c r="I214" s="60"/>
      <c r="J214" s="104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</row>
    <row r="215" spans="9:45" s="2" customFormat="1" x14ac:dyDescent="0.25">
      <c r="I215" s="60"/>
      <c r="J215" s="104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</row>
    <row r="216" spans="9:45" s="2" customFormat="1" x14ac:dyDescent="0.25">
      <c r="I216" s="60"/>
      <c r="J216" s="104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</row>
    <row r="217" spans="9:45" s="2" customFormat="1" x14ac:dyDescent="0.25">
      <c r="I217" s="60"/>
      <c r="J217" s="104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</row>
    <row r="218" spans="9:45" s="2" customFormat="1" x14ac:dyDescent="0.25">
      <c r="I218" s="60"/>
      <c r="J218" s="104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</row>
    <row r="219" spans="9:45" s="2" customFormat="1" x14ac:dyDescent="0.25">
      <c r="I219" s="60"/>
      <c r="J219" s="104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</row>
    <row r="220" spans="9:45" s="2" customFormat="1" x14ac:dyDescent="0.25">
      <c r="I220" s="60"/>
      <c r="J220" s="104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</row>
    <row r="221" spans="9:45" s="2" customFormat="1" x14ac:dyDescent="0.25">
      <c r="I221" s="60"/>
      <c r="J221" s="104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</row>
    <row r="222" spans="9:45" s="2" customFormat="1" x14ac:dyDescent="0.25">
      <c r="I222" s="60"/>
      <c r="J222" s="104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</row>
    <row r="223" spans="9:45" s="2" customFormat="1" x14ac:dyDescent="0.25">
      <c r="I223" s="60"/>
      <c r="J223" s="104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</row>
    <row r="224" spans="9:45" s="2" customFormat="1" x14ac:dyDescent="0.25">
      <c r="I224" s="60"/>
      <c r="J224" s="104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</row>
    <row r="225" spans="9:45" s="2" customFormat="1" x14ac:dyDescent="0.25">
      <c r="I225" s="60"/>
      <c r="J225" s="104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</row>
    <row r="226" spans="9:45" s="2" customFormat="1" x14ac:dyDescent="0.25">
      <c r="I226" s="60"/>
      <c r="J226" s="104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</row>
    <row r="227" spans="9:45" s="2" customFormat="1" x14ac:dyDescent="0.25">
      <c r="I227" s="60"/>
      <c r="J227" s="104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</row>
    <row r="228" spans="9:45" s="2" customFormat="1" x14ac:dyDescent="0.25">
      <c r="I228" s="60"/>
      <c r="J228" s="104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</row>
    <row r="229" spans="9:45" s="2" customFormat="1" x14ac:dyDescent="0.25">
      <c r="I229" s="60"/>
      <c r="J229" s="104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</row>
    <row r="230" spans="9:45" s="2" customFormat="1" x14ac:dyDescent="0.25">
      <c r="I230" s="60"/>
      <c r="J230" s="104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</row>
    <row r="231" spans="9:45" s="2" customFormat="1" x14ac:dyDescent="0.25">
      <c r="I231" s="60"/>
      <c r="J231" s="104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</row>
    <row r="232" spans="9:45" s="2" customFormat="1" x14ac:dyDescent="0.25">
      <c r="I232" s="60"/>
      <c r="J232" s="104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</row>
    <row r="233" spans="9:45" s="2" customFormat="1" x14ac:dyDescent="0.25">
      <c r="I233" s="60"/>
      <c r="J233" s="104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</row>
    <row r="234" spans="9:45" s="2" customFormat="1" x14ac:dyDescent="0.25">
      <c r="I234" s="60"/>
      <c r="J234" s="104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</row>
    <row r="235" spans="9:45" s="2" customFormat="1" x14ac:dyDescent="0.25">
      <c r="I235" s="60"/>
      <c r="J235" s="104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</row>
    <row r="236" spans="9:45" s="2" customFormat="1" x14ac:dyDescent="0.25">
      <c r="I236" s="60"/>
      <c r="J236" s="104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</row>
    <row r="237" spans="9:45" s="2" customFormat="1" x14ac:dyDescent="0.25">
      <c r="I237" s="60"/>
      <c r="J237" s="104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</row>
    <row r="238" spans="9:45" s="2" customFormat="1" x14ac:dyDescent="0.25">
      <c r="I238" s="60"/>
      <c r="J238" s="104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</row>
    <row r="239" spans="9:45" s="2" customFormat="1" x14ac:dyDescent="0.25">
      <c r="I239" s="60"/>
      <c r="J239" s="104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</row>
    <row r="240" spans="9:45" s="2" customFormat="1" x14ac:dyDescent="0.25">
      <c r="I240" s="60"/>
      <c r="J240" s="104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</row>
    <row r="241" spans="9:45" s="2" customFormat="1" x14ac:dyDescent="0.25">
      <c r="I241" s="60"/>
      <c r="J241" s="104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</row>
    <row r="242" spans="9:45" s="2" customFormat="1" x14ac:dyDescent="0.25">
      <c r="I242" s="60"/>
      <c r="J242" s="104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</row>
    <row r="243" spans="9:45" s="2" customFormat="1" x14ac:dyDescent="0.25">
      <c r="I243" s="60"/>
      <c r="J243" s="104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</row>
    <row r="244" spans="9:45" s="2" customFormat="1" x14ac:dyDescent="0.25">
      <c r="I244" s="60"/>
      <c r="J244" s="104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</row>
    <row r="245" spans="9:45" s="2" customFormat="1" x14ac:dyDescent="0.25">
      <c r="I245" s="60"/>
      <c r="J245" s="104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</row>
    <row r="246" spans="9:45" s="2" customFormat="1" x14ac:dyDescent="0.25">
      <c r="I246" s="60"/>
      <c r="J246" s="104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</row>
    <row r="247" spans="9:45" s="2" customFormat="1" x14ac:dyDescent="0.25">
      <c r="I247" s="60"/>
      <c r="J247" s="104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</row>
    <row r="248" spans="9:45" s="2" customFormat="1" x14ac:dyDescent="0.25">
      <c r="I248" s="60"/>
      <c r="J248" s="104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</row>
    <row r="249" spans="9:45" s="2" customFormat="1" x14ac:dyDescent="0.25">
      <c r="I249" s="60"/>
      <c r="J249" s="104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</row>
    <row r="250" spans="9:45" s="2" customFormat="1" x14ac:dyDescent="0.25">
      <c r="I250" s="60"/>
      <c r="J250" s="104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</row>
    <row r="251" spans="9:45" s="2" customFormat="1" x14ac:dyDescent="0.25">
      <c r="I251" s="60"/>
      <c r="J251" s="104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</row>
    <row r="252" spans="9:45" s="2" customFormat="1" x14ac:dyDescent="0.25">
      <c r="I252" s="60"/>
      <c r="J252" s="104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</row>
    <row r="253" spans="9:45" s="2" customFormat="1" x14ac:dyDescent="0.25">
      <c r="I253" s="60"/>
      <c r="J253" s="104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</row>
    <row r="254" spans="9:45" s="2" customFormat="1" x14ac:dyDescent="0.25">
      <c r="I254" s="60"/>
      <c r="J254" s="104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</row>
    <row r="255" spans="9:45" s="2" customFormat="1" x14ac:dyDescent="0.25">
      <c r="I255" s="60"/>
      <c r="J255" s="104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</row>
    <row r="256" spans="9:45" s="2" customFormat="1" x14ac:dyDescent="0.25">
      <c r="I256" s="60"/>
      <c r="J256" s="104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</row>
    <row r="257" spans="9:45" s="2" customFormat="1" x14ac:dyDescent="0.25">
      <c r="I257" s="60"/>
      <c r="J257" s="104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</row>
    <row r="258" spans="9:45" s="2" customFormat="1" x14ac:dyDescent="0.25">
      <c r="I258" s="60"/>
      <c r="J258" s="104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</row>
    <row r="259" spans="9:45" s="2" customFormat="1" x14ac:dyDescent="0.25">
      <c r="I259" s="60"/>
      <c r="J259" s="104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</row>
    <row r="260" spans="9:45" s="2" customFormat="1" x14ac:dyDescent="0.25">
      <c r="I260" s="60"/>
      <c r="J260" s="104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</row>
    <row r="261" spans="9:45" s="2" customFormat="1" x14ac:dyDescent="0.25">
      <c r="I261" s="60"/>
      <c r="J261" s="104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</row>
    <row r="262" spans="9:45" s="2" customFormat="1" x14ac:dyDescent="0.25">
      <c r="I262" s="60"/>
      <c r="J262" s="104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</row>
    <row r="263" spans="9:45" s="2" customFormat="1" x14ac:dyDescent="0.25">
      <c r="I263" s="60"/>
      <c r="J263" s="104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</row>
    <row r="264" spans="9:45" s="2" customFormat="1" x14ac:dyDescent="0.25">
      <c r="I264" s="60"/>
      <c r="J264" s="104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</row>
    <row r="265" spans="9:45" s="2" customFormat="1" x14ac:dyDescent="0.25">
      <c r="I265" s="60"/>
      <c r="J265" s="104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</row>
    <row r="266" spans="9:45" s="2" customFormat="1" x14ac:dyDescent="0.25">
      <c r="I266" s="60"/>
      <c r="J266" s="104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</row>
    <row r="267" spans="9:45" s="2" customFormat="1" x14ac:dyDescent="0.25">
      <c r="I267" s="60"/>
      <c r="J267" s="104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</row>
    <row r="268" spans="9:45" s="2" customFormat="1" x14ac:dyDescent="0.25">
      <c r="I268" s="60"/>
      <c r="J268" s="104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</row>
    <row r="269" spans="9:45" s="2" customFormat="1" x14ac:dyDescent="0.25">
      <c r="I269" s="60"/>
      <c r="J269" s="104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</row>
    <row r="270" spans="9:45" s="2" customFormat="1" x14ac:dyDescent="0.25">
      <c r="I270" s="60"/>
      <c r="J270" s="104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</row>
    <row r="271" spans="9:45" s="2" customFormat="1" x14ac:dyDescent="0.25">
      <c r="I271" s="60"/>
      <c r="J271" s="104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</row>
    <row r="272" spans="9:45" s="2" customFormat="1" x14ac:dyDescent="0.25">
      <c r="I272" s="60"/>
      <c r="J272" s="104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</row>
    <row r="273" spans="9:45" s="2" customFormat="1" x14ac:dyDescent="0.25">
      <c r="I273" s="60"/>
      <c r="J273" s="104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</row>
    <row r="274" spans="9:45" s="2" customFormat="1" x14ac:dyDescent="0.25">
      <c r="I274" s="60"/>
      <c r="J274" s="104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</row>
    <row r="275" spans="9:45" s="2" customFormat="1" x14ac:dyDescent="0.25">
      <c r="I275" s="60"/>
      <c r="J275" s="104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</row>
    <row r="276" spans="9:45" s="2" customFormat="1" x14ac:dyDescent="0.25">
      <c r="I276" s="60"/>
      <c r="J276" s="104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</row>
    <row r="277" spans="9:45" s="2" customFormat="1" x14ac:dyDescent="0.25">
      <c r="I277" s="60"/>
      <c r="J277" s="104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</row>
    <row r="278" spans="9:45" s="2" customFormat="1" x14ac:dyDescent="0.25">
      <c r="I278" s="60"/>
      <c r="J278" s="104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</row>
    <row r="279" spans="9:45" s="2" customFormat="1" x14ac:dyDescent="0.25">
      <c r="I279" s="60"/>
      <c r="J279" s="104"/>
      <c r="AI279" s="22"/>
      <c r="AJ279" s="22"/>
      <c r="AK279" s="22"/>
      <c r="AL279" s="22"/>
      <c r="AM279" s="22"/>
      <c r="AN279" s="22"/>
      <c r="AO279" s="22"/>
      <c r="AP279" s="22"/>
      <c r="AQ279" s="22"/>
      <c r="AR279" s="22"/>
      <c r="AS279" s="22"/>
    </row>
    <row r="280" spans="9:45" s="2" customFormat="1" x14ac:dyDescent="0.25">
      <c r="I280" s="60"/>
      <c r="J280" s="104"/>
      <c r="AI280" s="22"/>
      <c r="AJ280" s="22"/>
      <c r="AK280" s="22"/>
      <c r="AL280" s="22"/>
      <c r="AM280" s="22"/>
      <c r="AN280" s="22"/>
      <c r="AO280" s="22"/>
      <c r="AP280" s="22"/>
      <c r="AQ280" s="22"/>
      <c r="AR280" s="22"/>
      <c r="AS280" s="22"/>
    </row>
    <row r="281" spans="9:45" s="2" customFormat="1" x14ac:dyDescent="0.25">
      <c r="I281" s="60"/>
      <c r="J281" s="104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</row>
    <row r="282" spans="9:45" s="2" customFormat="1" x14ac:dyDescent="0.25">
      <c r="I282" s="60"/>
      <c r="J282" s="104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</row>
    <row r="283" spans="9:45" s="2" customFormat="1" x14ac:dyDescent="0.25">
      <c r="I283" s="60"/>
      <c r="J283" s="104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</row>
    <row r="284" spans="9:45" s="2" customFormat="1" x14ac:dyDescent="0.25">
      <c r="I284" s="60"/>
      <c r="J284" s="104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</row>
    <row r="285" spans="9:45" s="2" customFormat="1" x14ac:dyDescent="0.25">
      <c r="I285" s="60"/>
      <c r="J285" s="104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</row>
    <row r="286" spans="9:45" s="2" customFormat="1" x14ac:dyDescent="0.25">
      <c r="I286" s="60"/>
      <c r="J286" s="104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</row>
    <row r="287" spans="9:45" s="2" customFormat="1" x14ac:dyDescent="0.25">
      <c r="I287" s="60"/>
      <c r="J287" s="104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</row>
    <row r="288" spans="9:45" s="2" customFormat="1" x14ac:dyDescent="0.25">
      <c r="I288" s="60"/>
      <c r="J288" s="104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</row>
    <row r="289" spans="9:45" s="2" customFormat="1" x14ac:dyDescent="0.25">
      <c r="I289" s="60"/>
      <c r="J289" s="104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</row>
    <row r="290" spans="9:45" s="2" customFormat="1" x14ac:dyDescent="0.25">
      <c r="I290" s="60"/>
      <c r="J290" s="104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</row>
    <row r="291" spans="9:45" s="2" customFormat="1" x14ac:dyDescent="0.25">
      <c r="I291" s="60"/>
      <c r="J291" s="104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</row>
    <row r="292" spans="9:45" s="2" customFormat="1" x14ac:dyDescent="0.25">
      <c r="I292" s="60"/>
      <c r="J292" s="104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</row>
    <row r="293" spans="9:45" s="2" customFormat="1" x14ac:dyDescent="0.25">
      <c r="I293" s="60"/>
      <c r="J293" s="104"/>
      <c r="AI293" s="22"/>
      <c r="AJ293" s="22"/>
      <c r="AK293" s="22"/>
      <c r="AL293" s="22"/>
      <c r="AM293" s="22"/>
      <c r="AN293" s="22"/>
      <c r="AO293" s="22"/>
      <c r="AP293" s="22"/>
      <c r="AQ293" s="22"/>
      <c r="AR293" s="22"/>
      <c r="AS293" s="22"/>
    </row>
    <row r="294" spans="9:45" s="2" customFormat="1" x14ac:dyDescent="0.25">
      <c r="I294" s="60"/>
      <c r="J294" s="104"/>
      <c r="AI294" s="22"/>
      <c r="AJ294" s="22"/>
      <c r="AK294" s="22"/>
      <c r="AL294" s="22"/>
      <c r="AM294" s="22"/>
      <c r="AN294" s="22"/>
      <c r="AO294" s="22"/>
      <c r="AP294" s="22"/>
      <c r="AQ294" s="22"/>
      <c r="AR294" s="22"/>
      <c r="AS294" s="22"/>
    </row>
    <row r="295" spans="9:45" s="2" customFormat="1" x14ac:dyDescent="0.25">
      <c r="I295" s="60"/>
      <c r="J295" s="104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</row>
    <row r="296" spans="9:45" s="2" customFormat="1" x14ac:dyDescent="0.25">
      <c r="I296" s="60"/>
      <c r="J296" s="104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</row>
    <row r="297" spans="9:45" s="2" customFormat="1" x14ac:dyDescent="0.25">
      <c r="I297" s="60"/>
      <c r="J297" s="104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</row>
    <row r="298" spans="9:45" s="2" customFormat="1" x14ac:dyDescent="0.25">
      <c r="I298" s="60"/>
      <c r="J298" s="104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</row>
    <row r="299" spans="9:45" s="2" customFormat="1" x14ac:dyDescent="0.25">
      <c r="I299" s="60"/>
      <c r="J299" s="104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</row>
    <row r="300" spans="9:45" s="2" customFormat="1" x14ac:dyDescent="0.25">
      <c r="I300" s="60"/>
      <c r="J300" s="104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</row>
    <row r="301" spans="9:45" s="2" customFormat="1" x14ac:dyDescent="0.25">
      <c r="I301" s="60"/>
      <c r="J301" s="104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</row>
  </sheetData>
  <sheetProtection formatRows="0" insertRows="0" deleteRows="0" autoFilter="0"/>
  <mergeCells count="79">
    <mergeCell ref="I60:J60"/>
    <mergeCell ref="I67:J67"/>
    <mergeCell ref="I74:J74"/>
    <mergeCell ref="I81:J81"/>
    <mergeCell ref="I91:J91"/>
    <mergeCell ref="AA42:AG42"/>
    <mergeCell ref="K43:L43"/>
    <mergeCell ref="M43:N43"/>
    <mergeCell ref="O43:P43"/>
    <mergeCell ref="Q43:R43"/>
    <mergeCell ref="S43:T43"/>
    <mergeCell ref="U43:V43"/>
    <mergeCell ref="W43:X43"/>
    <mergeCell ref="Y43:Z43"/>
    <mergeCell ref="U18:Z18"/>
    <mergeCell ref="A91:C91"/>
    <mergeCell ref="D91:H91"/>
    <mergeCell ref="K91:L91"/>
    <mergeCell ref="K92:L92"/>
    <mergeCell ref="M91:S91"/>
    <mergeCell ref="A81:C81"/>
    <mergeCell ref="D81:H81"/>
    <mergeCell ref="K81:P81"/>
    <mergeCell ref="A74:C74"/>
    <mergeCell ref="D74:H74"/>
    <mergeCell ref="K74:X74"/>
    <mergeCell ref="Q81:W81"/>
    <mergeCell ref="Q75:R75"/>
    <mergeCell ref="S75:T75"/>
    <mergeCell ref="U75:V75"/>
    <mergeCell ref="W75:X75"/>
    <mergeCell ref="K82:L82"/>
    <mergeCell ref="M82:N82"/>
    <mergeCell ref="O82:P82"/>
    <mergeCell ref="K75:L75"/>
    <mergeCell ref="M75:N75"/>
    <mergeCell ref="O75:P75"/>
    <mergeCell ref="Y74:AE74"/>
    <mergeCell ref="AE67:AK67"/>
    <mergeCell ref="A67:C67"/>
    <mergeCell ref="D67:H67"/>
    <mergeCell ref="K67:AD67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AC68:AD68"/>
    <mergeCell ref="Q61:R61"/>
    <mergeCell ref="S61:T61"/>
    <mergeCell ref="K42:Z42"/>
    <mergeCell ref="A49:C49"/>
    <mergeCell ref="D49:H49"/>
    <mergeCell ref="K50:L50"/>
    <mergeCell ref="M50:N50"/>
    <mergeCell ref="K49:N49"/>
    <mergeCell ref="A60:C60"/>
    <mergeCell ref="D60:H60"/>
    <mergeCell ref="K60:T60"/>
    <mergeCell ref="K61:L61"/>
    <mergeCell ref="M61:N61"/>
    <mergeCell ref="O61:P61"/>
    <mergeCell ref="U60:AA60"/>
    <mergeCell ref="O49:U49"/>
    <mergeCell ref="A18:C18"/>
    <mergeCell ref="K18:T18"/>
    <mergeCell ref="A42:C42"/>
    <mergeCell ref="D42:H42"/>
    <mergeCell ref="D18:H18"/>
    <mergeCell ref="K19:L19"/>
    <mergeCell ref="M19:N19"/>
    <mergeCell ref="O19:P19"/>
    <mergeCell ref="Q19:R19"/>
    <mergeCell ref="S19:T19"/>
    <mergeCell ref="I42:J42"/>
  </mergeCells>
  <dataValidations count="11">
    <dataValidation type="list" allowBlank="1" showInputMessage="1" showErrorMessage="1" sqref="O52:O58 U63:U65 AA45:AA47 M94:M117 Q84:Q89 Y77:Y79 AE70:AE72 U21:U40" xr:uid="{00000000-0002-0000-0000-000000000000}">
      <formula1>$AK$1:$AK$3</formula1>
    </dataValidation>
    <dataValidation type="list" allowBlank="1" showInputMessage="1" showErrorMessage="1" sqref="Q52:Q58 W63:W65 O94:O117 AC45:AC47 S84:S89 AA77:AA79 AG70:AG72 W21:W40" xr:uid="{00000000-0002-0000-0000-000001000000}">
      <formula1>$AL$2:$AL$3</formula1>
    </dataValidation>
    <dataValidation type="list" allowBlank="1" showInputMessage="1" showErrorMessage="1" sqref="P52:P58" xr:uid="{00000000-0002-0000-0000-000002000000}">
      <formula1>$AJ$7:$AJ$8</formula1>
    </dataValidation>
    <dataValidation type="list" allowBlank="1" showInputMessage="1" showErrorMessage="1" sqref="V63:V65" xr:uid="{00000000-0002-0000-0000-000003000000}">
      <formula1>$AJ$10:$AJ$10</formula1>
    </dataValidation>
    <dataValidation type="list" allowBlank="1" showInputMessage="1" showErrorMessage="1" sqref="Z77:Z79" xr:uid="{00000000-0002-0000-0000-000004000000}">
      <formula1>$AK$14:$AK$14</formula1>
    </dataValidation>
    <dataValidation type="list" allowBlank="1" showInputMessage="1" showErrorMessage="1" sqref="R84:R89" xr:uid="{00000000-0002-0000-0000-000005000000}">
      <formula1>$AK$16:$AK$16</formula1>
    </dataValidation>
    <dataValidation type="list" allowBlank="1" showInputMessage="1" showErrorMessage="1" sqref="N94:N117" xr:uid="{00000000-0002-0000-0000-000006000000}">
      <formula1>$AK$18:$AK$18</formula1>
    </dataValidation>
    <dataValidation type="list" allowBlank="1" showInputMessage="1" showErrorMessage="1" sqref="AB45:AB47" xr:uid="{00000000-0002-0000-0000-000007000000}">
      <formula1>$AJ$4:$AJ$5</formula1>
    </dataValidation>
    <dataValidation type="list" allowBlank="1" showInputMessage="1" showErrorMessage="1" sqref="AF70:AF72" xr:uid="{00000000-0002-0000-0000-000008000000}">
      <formula1>$AJ$12:$AJ$12</formula1>
    </dataValidation>
    <dataValidation type="list" allowBlank="1" showInputMessage="1" showErrorMessage="1" sqref="AD45:AD47 R52:R58 P94:P117 T84:T89 AB77:AB79 AH70:AH72 X63:X65 X21:X40" xr:uid="{00000000-0002-0000-0000-000009000000}">
      <formula1>$AN$1:$AN$14</formula1>
    </dataValidation>
    <dataValidation type="list" allowBlank="1" showInputMessage="1" showErrorMessage="1" sqref="V21:V40" xr:uid="{00000000-0002-0000-0000-00000A000000}">
      <formula1>$AJ$1:$AJ$2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DW59"/>
  <sheetViews>
    <sheetView topLeftCell="A8" zoomScale="67" zoomScaleNormal="38" workbookViewId="0">
      <selection activeCell="A11" sqref="A11"/>
    </sheetView>
  </sheetViews>
  <sheetFormatPr defaultColWidth="11.42578125" defaultRowHeight="15" x14ac:dyDescent="0.25"/>
  <cols>
    <col min="2" max="2" width="54.140625" customWidth="1"/>
    <col min="3" max="3" width="28.5703125" customWidth="1"/>
    <col min="4" max="4" width="15.7109375" customWidth="1"/>
    <col min="5" max="5" width="24.42578125" customWidth="1"/>
    <col min="6" max="6" width="17.28515625" customWidth="1"/>
    <col min="7" max="7" width="21.28515625" customWidth="1"/>
    <col min="8" max="8" width="20.140625" customWidth="1"/>
    <col min="9" max="9" width="27.140625" customWidth="1"/>
    <col min="10" max="10" width="28.85546875" customWidth="1"/>
    <col min="11" max="11" width="24.42578125" customWidth="1"/>
    <col min="12" max="12" width="21.140625" customWidth="1"/>
    <col min="13" max="13" width="19" customWidth="1"/>
    <col min="14" max="14" width="27.5703125" customWidth="1"/>
    <col min="15" max="15" width="29.5703125" customWidth="1"/>
    <col min="16" max="16" width="34" customWidth="1"/>
    <col min="17" max="17" width="19.42578125" bestFit="1" customWidth="1"/>
    <col min="18" max="18" width="40.7109375" bestFit="1" customWidth="1"/>
    <col min="19" max="19" width="13.140625" bestFit="1" customWidth="1"/>
    <col min="20" max="20" width="23.85546875" customWidth="1"/>
    <col min="21" max="21" width="32.140625" customWidth="1"/>
    <col min="22" max="22" width="34.85546875" customWidth="1"/>
    <col min="23" max="23" width="25.140625" customWidth="1"/>
    <col min="24" max="24" width="23.140625" customWidth="1"/>
    <col min="25" max="25" width="27.85546875" customWidth="1"/>
    <col min="26" max="26" width="30.140625" customWidth="1"/>
    <col min="27" max="27" width="31.42578125" customWidth="1"/>
    <col min="28" max="28" width="49" customWidth="1"/>
    <col min="29" max="29" width="24.140625" customWidth="1"/>
    <col min="30" max="30" width="24.85546875" customWidth="1"/>
    <col min="31" max="31" width="28.5703125" customWidth="1"/>
    <col min="32" max="32" width="28.5703125" style="1" customWidth="1"/>
    <col min="33" max="33" width="46.85546875" style="18" customWidth="1"/>
    <col min="34" max="34" width="49.140625" style="18" customWidth="1"/>
    <col min="35" max="57" width="46.85546875" style="18" customWidth="1"/>
  </cols>
  <sheetData>
    <row r="1" spans="1:127" x14ac:dyDescent="0.25">
      <c r="AF1" s="18" t="s">
        <v>4</v>
      </c>
      <c r="AG1" s="19" t="s">
        <v>16</v>
      </c>
      <c r="AH1" s="19" t="s">
        <v>21</v>
      </c>
      <c r="AI1" s="19" t="s">
        <v>3</v>
      </c>
      <c r="AJ1" s="19" t="s">
        <v>30</v>
      </c>
      <c r="AK1" s="18" t="s">
        <v>37</v>
      </c>
    </row>
    <row r="2" spans="1:127" s="3" customFormat="1" ht="61.5" x14ac:dyDescent="0.9">
      <c r="E2" s="9" t="s">
        <v>103</v>
      </c>
      <c r="AF2" s="18" t="s">
        <v>7</v>
      </c>
      <c r="AG2" s="19" t="s">
        <v>17</v>
      </c>
      <c r="AH2" s="19" t="s">
        <v>23</v>
      </c>
      <c r="AI2" s="19" t="s">
        <v>6</v>
      </c>
      <c r="AJ2" s="19" t="s">
        <v>31</v>
      </c>
      <c r="AK2" s="19" t="s">
        <v>32</v>
      </c>
      <c r="AL2" s="19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</row>
    <row r="3" spans="1:127" x14ac:dyDescent="0.25">
      <c r="AF3" s="18" t="s">
        <v>9</v>
      </c>
      <c r="AG3" s="19" t="s">
        <v>18</v>
      </c>
      <c r="AI3" s="19" t="s">
        <v>8</v>
      </c>
      <c r="AJ3" s="18" t="s">
        <v>33</v>
      </c>
      <c r="AK3" s="18" t="s">
        <v>36</v>
      </c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</row>
    <row r="4" spans="1:127" s="5" customFormat="1" ht="31.5" x14ac:dyDescent="0.5">
      <c r="A4" s="3"/>
      <c r="B4" s="3"/>
      <c r="C4" s="4" t="s">
        <v>138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18" t="s">
        <v>10</v>
      </c>
      <c r="AG4" s="18"/>
      <c r="AH4" s="19" t="s">
        <v>24</v>
      </c>
      <c r="AI4" s="19"/>
      <c r="AJ4" s="18" t="s">
        <v>102</v>
      </c>
      <c r="AK4" s="19" t="s">
        <v>40</v>
      </c>
      <c r="AL4" s="19"/>
      <c r="AM4" s="23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</row>
    <row r="5" spans="1:127" s="5" customFormat="1" ht="23.25" x14ac:dyDescent="0.35">
      <c r="A5" s="184" t="s">
        <v>64</v>
      </c>
      <c r="B5" s="185"/>
      <c r="C5" s="189"/>
      <c r="D5" s="184" t="s">
        <v>48</v>
      </c>
      <c r="E5" s="185"/>
      <c r="F5" s="185"/>
      <c r="G5" s="185"/>
      <c r="H5" s="189"/>
      <c r="I5" s="32"/>
      <c r="J5" s="33"/>
      <c r="K5" s="186" t="s">
        <v>69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6" t="s">
        <v>81</v>
      </c>
      <c r="AB5" s="187"/>
      <c r="AC5" s="187"/>
      <c r="AD5" s="187"/>
      <c r="AE5" s="187"/>
      <c r="AF5" s="18" t="s">
        <v>11</v>
      </c>
      <c r="AG5" s="19" t="s">
        <v>19</v>
      </c>
      <c r="AH5" s="18"/>
      <c r="AI5" s="20"/>
      <c r="AJ5" s="18" t="s">
        <v>35</v>
      </c>
      <c r="AK5" s="19" t="s">
        <v>41</v>
      </c>
      <c r="AL5" s="19"/>
      <c r="AM5" s="23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</row>
    <row r="6" spans="1:127" s="5" customFormat="1" ht="47.25" customHeight="1" x14ac:dyDescent="0.25">
      <c r="A6" s="6" t="s">
        <v>63</v>
      </c>
      <c r="B6" s="7" t="s">
        <v>67</v>
      </c>
      <c r="C6" s="7" t="s">
        <v>77</v>
      </c>
      <c r="D6" s="7" t="s">
        <v>101</v>
      </c>
      <c r="E6" s="7" t="s">
        <v>70</v>
      </c>
      <c r="F6" s="7" t="s">
        <v>61</v>
      </c>
      <c r="G6" s="7" t="s">
        <v>71</v>
      </c>
      <c r="H6" s="7" t="s">
        <v>58</v>
      </c>
      <c r="I6" s="6" t="s">
        <v>28</v>
      </c>
      <c r="J6" s="6" t="s">
        <v>59</v>
      </c>
      <c r="K6" s="192" t="s">
        <v>109</v>
      </c>
      <c r="L6" s="193"/>
      <c r="M6" s="192" t="s">
        <v>106</v>
      </c>
      <c r="N6" s="193"/>
      <c r="O6" s="192" t="s">
        <v>105</v>
      </c>
      <c r="P6" s="193"/>
      <c r="Q6" s="192" t="s">
        <v>89</v>
      </c>
      <c r="R6" s="193"/>
      <c r="S6" s="192" t="s">
        <v>105</v>
      </c>
      <c r="T6" s="193"/>
      <c r="U6" s="192" t="s">
        <v>107</v>
      </c>
      <c r="V6" s="193"/>
      <c r="W6" s="192" t="s">
        <v>95</v>
      </c>
      <c r="X6" s="193"/>
      <c r="Y6" s="192" t="s">
        <v>84</v>
      </c>
      <c r="Z6" s="193"/>
      <c r="AA6" s="7" t="s">
        <v>108</v>
      </c>
      <c r="AB6" s="7" t="s">
        <v>79</v>
      </c>
      <c r="AC6" s="7" t="s">
        <v>80</v>
      </c>
      <c r="AD6" s="7" t="s">
        <v>29</v>
      </c>
      <c r="AE6" s="7" t="s">
        <v>27</v>
      </c>
      <c r="AF6" s="18"/>
      <c r="AG6" s="19" t="s">
        <v>20</v>
      </c>
      <c r="AH6" s="19" t="s">
        <v>22</v>
      </c>
      <c r="AI6" s="20"/>
      <c r="AJ6" s="19" t="s">
        <v>38</v>
      </c>
      <c r="AK6" s="19" t="s">
        <v>42</v>
      </c>
      <c r="AL6" s="19"/>
      <c r="AM6" s="23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</row>
    <row r="7" spans="1:127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73</v>
      </c>
      <c r="L7" s="10" t="s">
        <v>74</v>
      </c>
      <c r="M7" s="10" t="s">
        <v>73</v>
      </c>
      <c r="N7" s="10" t="s">
        <v>74</v>
      </c>
      <c r="O7" s="10" t="s">
        <v>73</v>
      </c>
      <c r="P7" s="10" t="s">
        <v>74</v>
      </c>
      <c r="Q7" s="10" t="s">
        <v>73</v>
      </c>
      <c r="R7" s="10" t="s">
        <v>74</v>
      </c>
      <c r="S7" s="10" t="s">
        <v>73</v>
      </c>
      <c r="T7" s="10" t="s">
        <v>74</v>
      </c>
      <c r="U7" s="10" t="s">
        <v>73</v>
      </c>
      <c r="V7" s="10" t="s">
        <v>74</v>
      </c>
      <c r="W7" s="10" t="s">
        <v>73</v>
      </c>
      <c r="X7" s="10" t="s">
        <v>74</v>
      </c>
      <c r="Y7" s="10" t="s">
        <v>73</v>
      </c>
      <c r="Z7" s="10" t="s">
        <v>74</v>
      </c>
      <c r="AA7" s="8"/>
      <c r="AB7" s="8"/>
      <c r="AC7" s="8"/>
      <c r="AD7" s="8"/>
      <c r="AE7" s="8"/>
      <c r="AF7" s="38"/>
      <c r="AG7" s="18"/>
      <c r="AH7" s="18"/>
      <c r="AI7" s="20"/>
      <c r="AJ7" s="19" t="s">
        <v>39</v>
      </c>
      <c r="AK7" s="19" t="s">
        <v>43</v>
      </c>
      <c r="AL7" s="19"/>
      <c r="AM7" s="23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</row>
    <row r="8" spans="1:127" s="28" customFormat="1" ht="60" x14ac:dyDescent="0.25">
      <c r="A8" s="172">
        <v>1</v>
      </c>
      <c r="B8" s="173" t="str">
        <f>[1]Sheet1!$A$5</f>
        <v>1.1.1 Consultoria para diagnóstico e proposição de solução tecnológica para modernização do modelo de atenção da saúde no Estado da Paraíba e PDTI</v>
      </c>
      <c r="C8" s="173" t="s">
        <v>150</v>
      </c>
      <c r="D8" s="71">
        <f>[1]Sheet1!$H$5</f>
        <v>205935</v>
      </c>
      <c r="E8" s="174"/>
      <c r="F8" s="175">
        <f>[1]Sheet1!$F$5/[1]Sheet1!$H$5</f>
        <v>0.58270813606234972</v>
      </c>
      <c r="G8" s="175">
        <f>[1]Sheet1!$G$5/[1]Sheet1!$H$5</f>
        <v>0.41729186393765022</v>
      </c>
      <c r="H8" s="175"/>
      <c r="I8" s="173" t="str">
        <f>[1]Sheet1!$A$3</f>
        <v xml:space="preserve">   I. FORTALECIMENTO DA GESTÃO DO SUS E MELHORIA DA QUALIDADE DOS SERVIÇOS</v>
      </c>
      <c r="J8" s="173" t="str">
        <f>[1]Sheet1!$A$4</f>
        <v xml:space="preserve">      P1.1 Desenvolvimento de solução tecnológica e administrativa para gestão estratégica da SES</v>
      </c>
      <c r="K8" s="176">
        <f>[1]Sheet1!$C$5</f>
        <v>44658</v>
      </c>
      <c r="L8" s="177"/>
      <c r="M8" s="176">
        <f>K8+45</f>
        <v>44703</v>
      </c>
      <c r="N8" s="178"/>
      <c r="O8" s="179">
        <f>M8+3</f>
        <v>44706</v>
      </c>
      <c r="P8" s="178"/>
      <c r="Q8" s="179">
        <f>O8+40</f>
        <v>44746</v>
      </c>
      <c r="R8" s="180"/>
      <c r="S8" s="178"/>
      <c r="T8" s="178"/>
      <c r="U8" s="76">
        <f>Q8+15</f>
        <v>44761</v>
      </c>
      <c r="V8" s="77" t="s">
        <v>76</v>
      </c>
      <c r="W8" s="179">
        <f>U8+10</f>
        <v>44771</v>
      </c>
      <c r="X8" s="178"/>
      <c r="Y8" s="179">
        <f>W8+15</f>
        <v>44786</v>
      </c>
      <c r="Z8" s="178"/>
      <c r="AA8" s="178" t="s">
        <v>10</v>
      </c>
      <c r="AB8" s="178" t="s">
        <v>16</v>
      </c>
      <c r="AC8" s="178" t="s">
        <v>6</v>
      </c>
      <c r="AD8" s="178" t="s">
        <v>33</v>
      </c>
      <c r="AE8" s="178">
        <v>1</v>
      </c>
      <c r="AF8" s="181"/>
      <c r="AG8" s="22"/>
      <c r="AH8" s="22"/>
      <c r="AI8" s="21"/>
      <c r="AJ8" s="22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</row>
    <row r="9" spans="1:127" s="28" customFormat="1" ht="75" x14ac:dyDescent="0.25">
      <c r="A9" s="172">
        <v>2</v>
      </c>
      <c r="B9" s="173" t="str">
        <f>[1]Sheet1!$A$6</f>
        <v>1.1.2 Consutoria em Gestão Administrativa da Saúde para elaboração do Planejamento Estratégico da SES, construção do novo desenho organizacional e administrativo da SES e estruturação do Plano de Implementação dessas ferramentas</v>
      </c>
      <c r="C9" s="173" t="s">
        <v>151</v>
      </c>
      <c r="D9" s="71">
        <f>[1]Sheet1!$H$6</f>
        <v>600000</v>
      </c>
      <c r="E9" s="174"/>
      <c r="F9" s="175">
        <f>[1]Sheet1!$F$6/[1]Sheet1!$H$6</f>
        <v>0.16666666666666666</v>
      </c>
      <c r="G9" s="175">
        <f>[1]Sheet1!$G$6/[1]Sheet1!$H$6</f>
        <v>0.83333333333333337</v>
      </c>
      <c r="H9" s="175"/>
      <c r="I9" s="173" t="str">
        <f>[1]Sheet1!$A$3</f>
        <v xml:space="preserve">   I. FORTALECIMENTO DA GESTÃO DO SUS E MELHORIA DA QUALIDADE DOS SERVIÇOS</v>
      </c>
      <c r="J9" s="173" t="str">
        <f>[1]Sheet1!$A$4</f>
        <v xml:space="preserve">      P1.1 Desenvolvimento de solução tecnológica e administrativa para gestão estratégica da SES</v>
      </c>
      <c r="K9" s="176">
        <f>[1]Sheet1!$C$6</f>
        <v>44659</v>
      </c>
      <c r="L9" s="177"/>
      <c r="M9" s="176">
        <f>K9+45</f>
        <v>44704</v>
      </c>
      <c r="N9" s="178"/>
      <c r="O9" s="179">
        <f>M9+3</f>
        <v>44707</v>
      </c>
      <c r="P9" s="178"/>
      <c r="Q9" s="179">
        <f>O9+40</f>
        <v>44747</v>
      </c>
      <c r="R9" s="180"/>
      <c r="S9" s="178"/>
      <c r="T9" s="178"/>
      <c r="U9" s="76">
        <f>Q9+15</f>
        <v>44762</v>
      </c>
      <c r="V9" s="77" t="s">
        <v>76</v>
      </c>
      <c r="W9" s="179">
        <f>U9+10</f>
        <v>44772</v>
      </c>
      <c r="X9" s="178"/>
      <c r="Y9" s="179">
        <f>W9+15</f>
        <v>44787</v>
      </c>
      <c r="Z9" s="178"/>
      <c r="AA9" s="178" t="s">
        <v>10</v>
      </c>
      <c r="AB9" s="178" t="s">
        <v>16</v>
      </c>
      <c r="AC9" s="178" t="s">
        <v>6</v>
      </c>
      <c r="AD9" s="178" t="s">
        <v>33</v>
      </c>
      <c r="AE9" s="178">
        <v>1</v>
      </c>
      <c r="AF9" s="181"/>
      <c r="AG9" s="22"/>
      <c r="AH9" s="22"/>
      <c r="AI9" s="21"/>
      <c r="AJ9" s="22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</row>
    <row r="10" spans="1:127" s="28" customFormat="1" ht="180" x14ac:dyDescent="0.25">
      <c r="A10" s="172">
        <v>3</v>
      </c>
      <c r="B10" s="173" t="str">
        <f>[1]Sheet1!$A$75</f>
        <v>2.1.1 Projetos Arquitetônicos e complementares - A2</v>
      </c>
      <c r="C10" s="173" t="s">
        <v>218</v>
      </c>
      <c r="D10" s="71">
        <v>333000</v>
      </c>
      <c r="E10" s="174"/>
      <c r="F10" s="175">
        <v>1</v>
      </c>
      <c r="G10" s="175">
        <v>0</v>
      </c>
      <c r="H10" s="175"/>
      <c r="I10" s="173" t="str">
        <f>[1]Sheet1!$A$72</f>
        <v xml:space="preserve">   II. CONSOLIDAÇÃO DAS REDES DE ATENÇÃO EM SAÚDE</v>
      </c>
      <c r="J10" s="173" t="s">
        <v>231</v>
      </c>
      <c r="K10" s="176">
        <f>[1]Sheet1!$C$75</f>
        <v>44475</v>
      </c>
      <c r="L10" s="177"/>
      <c r="M10" s="176">
        <f>K10+45</f>
        <v>44520</v>
      </c>
      <c r="N10" s="178"/>
      <c r="O10" s="179">
        <f>M10+3</f>
        <v>44523</v>
      </c>
      <c r="P10" s="178"/>
      <c r="Q10" s="179">
        <f>O10+40</f>
        <v>44563</v>
      </c>
      <c r="R10" s="180"/>
      <c r="S10" s="178"/>
      <c r="T10" s="178"/>
      <c r="U10" s="76">
        <f>Q10+30</f>
        <v>44593</v>
      </c>
      <c r="V10" s="77" t="s">
        <v>76</v>
      </c>
      <c r="W10" s="179">
        <f>U10+15</f>
        <v>44608</v>
      </c>
      <c r="X10" s="178"/>
      <c r="Y10" s="179">
        <f>W10+15</f>
        <v>44623</v>
      </c>
      <c r="Z10" s="178"/>
      <c r="AA10" s="178" t="s">
        <v>10</v>
      </c>
      <c r="AB10" s="178" t="s">
        <v>16</v>
      </c>
      <c r="AC10" s="178" t="s">
        <v>6</v>
      </c>
      <c r="AD10" s="178" t="s">
        <v>33</v>
      </c>
      <c r="AE10" s="178">
        <v>1</v>
      </c>
      <c r="AF10" s="181"/>
      <c r="AG10" s="22"/>
      <c r="AH10" s="22"/>
      <c r="AI10" s="21"/>
      <c r="AJ10" s="22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</row>
    <row r="11" spans="1:127" s="28" customFormat="1" ht="45" x14ac:dyDescent="0.25">
      <c r="A11" s="172">
        <v>4</v>
      </c>
      <c r="B11" s="173" t="str">
        <f>[2]Sheet1!$A$154</f>
        <v>3.1.1 Avaliação de Impacto</v>
      </c>
      <c r="C11" s="173" t="s">
        <v>198</v>
      </c>
      <c r="D11" s="71">
        <f>[1]Sheet1!$F$165</f>
        <v>100000</v>
      </c>
      <c r="E11" s="174"/>
      <c r="F11" s="175">
        <v>1</v>
      </c>
      <c r="G11" s="175">
        <v>0</v>
      </c>
      <c r="H11" s="175"/>
      <c r="I11" s="173" t="str">
        <f>[1]Sheet1!$A$149</f>
        <v xml:space="preserve">   III. MONITORAMENTO, AVALIAÇÃO E ADMINISTRAÇÃO</v>
      </c>
      <c r="J11" s="173" t="str">
        <f>J12</f>
        <v xml:space="preserve">      P3.1 - Avaliação</v>
      </c>
      <c r="K11" s="176">
        <f>[1]Sheet1!$C$165</f>
        <v>44598</v>
      </c>
      <c r="L11" s="177"/>
      <c r="M11" s="176">
        <f>K11+15</f>
        <v>44613</v>
      </c>
      <c r="N11" s="178"/>
      <c r="O11" s="179">
        <f t="shared" ref="O11" si="0">M11+3</f>
        <v>44616</v>
      </c>
      <c r="P11" s="178"/>
      <c r="Q11" s="179">
        <f>O11+15</f>
        <v>44631</v>
      </c>
      <c r="R11" s="180"/>
      <c r="S11" s="178"/>
      <c r="T11" s="178"/>
      <c r="U11" s="76">
        <f>Q11+25</f>
        <v>44656</v>
      </c>
      <c r="V11" s="77" t="s">
        <v>76</v>
      </c>
      <c r="W11" s="179">
        <f t="shared" ref="W11" si="1">U11+15</f>
        <v>44671</v>
      </c>
      <c r="X11" s="178"/>
      <c r="Y11" s="179">
        <f t="shared" ref="Y11" si="2">W11+15</f>
        <v>44686</v>
      </c>
      <c r="Z11" s="178"/>
      <c r="AA11" s="178" t="s">
        <v>10</v>
      </c>
      <c r="AB11" s="178" t="s">
        <v>16</v>
      </c>
      <c r="AC11" s="178" t="s">
        <v>8</v>
      </c>
      <c r="AD11" s="178" t="s">
        <v>33</v>
      </c>
      <c r="AE11" s="178">
        <v>1</v>
      </c>
      <c r="AF11" s="181"/>
      <c r="AG11" s="22"/>
      <c r="AH11" s="22"/>
      <c r="AI11" s="21"/>
      <c r="AJ11" s="22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</row>
    <row r="12" spans="1:127" s="28" customFormat="1" ht="45" x14ac:dyDescent="0.25">
      <c r="A12" s="172">
        <v>5</v>
      </c>
      <c r="B12" s="173" t="str">
        <f>[2]Sheet1!$A$156</f>
        <v xml:space="preserve">  3.1.1.2  Avaliação de Impacto Final</v>
      </c>
      <c r="C12" s="173" t="s">
        <v>199</v>
      </c>
      <c r="D12" s="71">
        <f>[1]Sheet1!$F$166</f>
        <v>100000</v>
      </c>
      <c r="E12" s="174"/>
      <c r="F12" s="175">
        <v>1</v>
      </c>
      <c r="G12" s="175">
        <v>0</v>
      </c>
      <c r="H12" s="175"/>
      <c r="I12" s="173" t="str">
        <f>I11</f>
        <v xml:space="preserve">   III. MONITORAMENTO, AVALIAÇÃO E ADMINISTRAÇÃO</v>
      </c>
      <c r="J12" s="173" t="str">
        <f>J15</f>
        <v xml:space="preserve">      P3.1 - Avaliação</v>
      </c>
      <c r="K12" s="176">
        <f>[1]Sheet1!$C$166</f>
        <v>45722</v>
      </c>
      <c r="L12" s="177"/>
      <c r="M12" s="176">
        <f>K12+15</f>
        <v>45737</v>
      </c>
      <c r="N12" s="178"/>
      <c r="O12" s="179">
        <f t="shared" ref="O12" si="3">M12+3</f>
        <v>45740</v>
      </c>
      <c r="P12" s="178"/>
      <c r="Q12" s="179">
        <f>O12+15</f>
        <v>45755</v>
      </c>
      <c r="R12" s="180"/>
      <c r="S12" s="178"/>
      <c r="T12" s="178"/>
      <c r="U12" s="76">
        <f>Q12+25</f>
        <v>45780</v>
      </c>
      <c r="V12" s="77" t="s">
        <v>76</v>
      </c>
      <c r="W12" s="179">
        <f t="shared" ref="W12" si="4">U12+15</f>
        <v>45795</v>
      </c>
      <c r="X12" s="178"/>
      <c r="Y12" s="179">
        <f t="shared" ref="Y12" si="5">W12+15</f>
        <v>45810</v>
      </c>
      <c r="Z12" s="178"/>
      <c r="AA12" s="178" t="s">
        <v>10</v>
      </c>
      <c r="AB12" s="178" t="s">
        <v>16</v>
      </c>
      <c r="AC12" s="178" t="s">
        <v>8</v>
      </c>
      <c r="AD12" s="178" t="s">
        <v>33</v>
      </c>
      <c r="AE12" s="178">
        <v>1</v>
      </c>
      <c r="AF12" s="181"/>
      <c r="AG12" s="22"/>
      <c r="AH12" s="22"/>
      <c r="AI12" s="21"/>
      <c r="AJ12" s="22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</row>
    <row r="13" spans="1:127" s="28" customFormat="1" ht="120" x14ac:dyDescent="0.25">
      <c r="A13" s="172">
        <v>6</v>
      </c>
      <c r="B13" s="147" t="str">
        <f>[2]Sheet1!$A$79</f>
        <v>2.1.3 Contratação de empresa de  serviços  especializados em  Supervisão de Obras e Aspectos Ambientais</v>
      </c>
      <c r="C13" s="147" t="s">
        <v>201</v>
      </c>
      <c r="D13" s="148">
        <v>1800000</v>
      </c>
      <c r="E13" s="37"/>
      <c r="F13" s="149">
        <v>1</v>
      </c>
      <c r="G13" s="149">
        <v>0</v>
      </c>
      <c r="H13" s="149"/>
      <c r="I13" s="147" t="str">
        <f>[1]Sheet1!$A$72</f>
        <v xml:space="preserve">   II. CONSOLIDAÇÃO DAS REDES DE ATENÇÃO EM SAÚDE</v>
      </c>
      <c r="J13" s="173" t="str">
        <f>[1]Sheet1!$A$73</f>
        <v xml:space="preserve">      P2.1 - Reforma, ampliação e construção de  maternidades/hospitais de média e alta complexidade  e implementação de um programa para fortalecer a rede materno infantil no estado da Paraíba</v>
      </c>
      <c r="K13" s="137">
        <f>[2]Sheet1!$C$79</f>
        <v>44530</v>
      </c>
      <c r="L13" s="138"/>
      <c r="M13" s="137">
        <f>K13+45</f>
        <v>44575</v>
      </c>
      <c r="N13" s="139"/>
      <c r="O13" s="140">
        <f t="shared" ref="O13" si="6">M13+3</f>
        <v>44578</v>
      </c>
      <c r="P13" s="139"/>
      <c r="Q13" s="140">
        <f>O13+15</f>
        <v>44593</v>
      </c>
      <c r="R13" s="180"/>
      <c r="S13" s="178"/>
      <c r="T13" s="178"/>
      <c r="U13" s="76">
        <f>Q13+25</f>
        <v>44618</v>
      </c>
      <c r="V13" s="77" t="s">
        <v>76</v>
      </c>
      <c r="W13" s="179">
        <f t="shared" ref="W13" si="7">U13+15</f>
        <v>44633</v>
      </c>
      <c r="X13" s="178"/>
      <c r="Y13" s="179">
        <f t="shared" ref="Y13:Y15" si="8">W13+15</f>
        <v>44648</v>
      </c>
      <c r="Z13" s="178"/>
      <c r="AA13" s="178" t="s">
        <v>10</v>
      </c>
      <c r="AB13" s="178" t="s">
        <v>16</v>
      </c>
      <c r="AC13" s="178" t="s">
        <v>6</v>
      </c>
      <c r="AD13" s="178" t="s">
        <v>33</v>
      </c>
      <c r="AE13" s="178">
        <v>1</v>
      </c>
      <c r="AF13" s="181"/>
      <c r="AG13" s="22"/>
      <c r="AH13" s="22"/>
      <c r="AI13" s="21"/>
      <c r="AJ13" s="22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</row>
    <row r="14" spans="1:127" s="28" customFormat="1" ht="45" x14ac:dyDescent="0.25">
      <c r="A14" s="172">
        <v>7</v>
      </c>
      <c r="B14" s="173" t="str">
        <f>[2]Sheet1!$A$157</f>
        <v xml:space="preserve"> 3.1.2 Avaliaçao  Intermediária</v>
      </c>
      <c r="C14" s="173" t="s">
        <v>214</v>
      </c>
      <c r="D14" s="79">
        <f>[1]Sheet1!$F$167</f>
        <v>20000</v>
      </c>
      <c r="E14" s="177"/>
      <c r="F14" s="175">
        <v>1</v>
      </c>
      <c r="G14" s="149">
        <v>0</v>
      </c>
      <c r="H14" s="182"/>
      <c r="I14" s="183" t="str">
        <f>[1]Sheet1!$A$149</f>
        <v xml:space="preserve">   III. MONITORAMENTO, AVALIAÇÃO E ADMINISTRAÇÃO</v>
      </c>
      <c r="J14" s="183" t="str">
        <f>[2]Sheet1!$A$153</f>
        <v xml:space="preserve">      P3.1 - Avaliação</v>
      </c>
      <c r="K14" s="176">
        <v>44963</v>
      </c>
      <c r="L14" s="177"/>
      <c r="M14" s="176">
        <f>K14+30</f>
        <v>44993</v>
      </c>
      <c r="N14" s="178"/>
      <c r="O14" s="179">
        <f>M14+3</f>
        <v>44996</v>
      </c>
      <c r="P14" s="178"/>
      <c r="Q14" s="179">
        <f>O14+15</f>
        <v>45011</v>
      </c>
      <c r="R14" s="180"/>
      <c r="S14" s="178"/>
      <c r="T14" s="178"/>
      <c r="U14" s="76">
        <f>Q14+15</f>
        <v>45026</v>
      </c>
      <c r="V14" s="77"/>
      <c r="W14" s="179">
        <f>U14+10</f>
        <v>45036</v>
      </c>
      <c r="X14" s="178"/>
      <c r="Y14" s="179">
        <f t="shared" si="8"/>
        <v>45051</v>
      </c>
      <c r="Z14" s="178"/>
      <c r="AA14" s="178" t="s">
        <v>10</v>
      </c>
      <c r="AB14" s="178" t="s">
        <v>16</v>
      </c>
      <c r="AC14" s="178" t="s">
        <v>8</v>
      </c>
      <c r="AD14" s="178" t="s">
        <v>33</v>
      </c>
      <c r="AE14" s="178">
        <v>1</v>
      </c>
      <c r="AF14" s="181"/>
      <c r="AG14" s="22"/>
      <c r="AH14" s="22"/>
      <c r="AI14" s="21"/>
      <c r="AJ14" s="22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</row>
    <row r="15" spans="1:127" s="28" customFormat="1" ht="45" x14ac:dyDescent="0.25">
      <c r="A15" s="172">
        <v>8</v>
      </c>
      <c r="B15" s="173" t="str">
        <f>[1]Sheet1!$A$168</f>
        <v>3.2.3 Avaliação Final</v>
      </c>
      <c r="C15" s="173" t="s">
        <v>214</v>
      </c>
      <c r="D15" s="79">
        <f>[1]Sheet1!$F$168</f>
        <v>20322</v>
      </c>
      <c r="E15" s="177"/>
      <c r="F15" s="175">
        <v>1</v>
      </c>
      <c r="G15" s="149">
        <v>0</v>
      </c>
      <c r="H15" s="182"/>
      <c r="I15" s="183" t="str">
        <f>I14</f>
        <v xml:space="preserve">   III. MONITORAMENTO, AVALIAÇÃO E ADMINISTRAÇÃO</v>
      </c>
      <c r="J15" s="183" t="str">
        <f>J14</f>
        <v xml:space="preserve">      P3.1 - Avaliação</v>
      </c>
      <c r="K15" s="176">
        <v>45694</v>
      </c>
      <c r="L15" s="177"/>
      <c r="M15" s="176">
        <f>K15+30</f>
        <v>45724</v>
      </c>
      <c r="N15" s="178"/>
      <c r="O15" s="179">
        <f>M15+3</f>
        <v>45727</v>
      </c>
      <c r="P15" s="178"/>
      <c r="Q15" s="179">
        <f>O15+15</f>
        <v>45742</v>
      </c>
      <c r="R15" s="180"/>
      <c r="S15" s="178"/>
      <c r="T15" s="178"/>
      <c r="U15" s="76">
        <f>Q15+15</f>
        <v>45757</v>
      </c>
      <c r="V15" s="77"/>
      <c r="W15" s="179">
        <f>U15+10</f>
        <v>45767</v>
      </c>
      <c r="X15" s="178"/>
      <c r="Y15" s="179">
        <f t="shared" si="8"/>
        <v>45782</v>
      </c>
      <c r="Z15" s="178"/>
      <c r="AA15" s="178" t="s">
        <v>10</v>
      </c>
      <c r="AB15" s="178" t="s">
        <v>16</v>
      </c>
      <c r="AC15" s="178" t="s">
        <v>8</v>
      </c>
      <c r="AD15" s="178" t="s">
        <v>33</v>
      </c>
      <c r="AE15" s="178">
        <v>1</v>
      </c>
      <c r="AF15" s="181"/>
      <c r="AG15" s="22"/>
      <c r="AH15" s="22"/>
      <c r="AI15" s="21"/>
      <c r="AJ15" s="22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</row>
    <row r="16" spans="1:127" s="28" customFormat="1" ht="45" x14ac:dyDescent="0.25">
      <c r="A16" s="172">
        <v>9</v>
      </c>
      <c r="B16" s="173" t="str">
        <f>[2]Sheet1!$A$161</f>
        <v xml:space="preserve">      P3.2.1 - Realização de  Estudos Técnicos</v>
      </c>
      <c r="C16" s="173" t="s">
        <v>215</v>
      </c>
      <c r="D16" s="71">
        <v>58790</v>
      </c>
      <c r="E16" s="174"/>
      <c r="F16" s="175">
        <v>1</v>
      </c>
      <c r="G16" s="149">
        <v>0</v>
      </c>
      <c r="H16" s="175"/>
      <c r="I16" s="183" t="str">
        <f>I15</f>
        <v xml:space="preserve">   III. MONITORAMENTO, AVALIAÇÃO E ADMINISTRAÇÃO</v>
      </c>
      <c r="J16" s="173" t="str">
        <f>[2]Sheet1!$A$160</f>
        <v xml:space="preserve">      P3.2 -  Estudos Técnicos</v>
      </c>
      <c r="K16" s="176">
        <v>45297</v>
      </c>
      <c r="L16" s="177"/>
      <c r="M16" s="176">
        <f>K16+30</f>
        <v>45327</v>
      </c>
      <c r="N16" s="178"/>
      <c r="O16" s="179">
        <f>M16+3</f>
        <v>45330</v>
      </c>
      <c r="P16" s="178"/>
      <c r="Q16" s="179">
        <f>O16+20</f>
        <v>45350</v>
      </c>
      <c r="R16" s="178"/>
      <c r="S16" s="178"/>
      <c r="T16" s="178"/>
      <c r="U16" s="179">
        <f>Q16+15</f>
        <v>45365</v>
      </c>
      <c r="V16" s="178"/>
      <c r="W16" s="179">
        <f>U16+30</f>
        <v>45395</v>
      </c>
      <c r="X16" s="178"/>
      <c r="Y16" s="179">
        <f>W16+15</f>
        <v>45410</v>
      </c>
      <c r="Z16" s="178"/>
      <c r="AA16" s="178" t="s">
        <v>10</v>
      </c>
      <c r="AB16" s="178" t="s">
        <v>16</v>
      </c>
      <c r="AC16" s="178" t="s">
        <v>8</v>
      </c>
      <c r="AD16" s="178" t="s">
        <v>33</v>
      </c>
      <c r="AE16" s="178">
        <v>1</v>
      </c>
      <c r="AF16" s="181"/>
      <c r="AG16" s="22"/>
      <c r="AH16" s="22"/>
      <c r="AI16" s="21"/>
      <c r="AJ16" s="22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</row>
    <row r="17" spans="1:127" s="28" customFormat="1" x14ac:dyDescent="0.25">
      <c r="A17" s="172"/>
      <c r="B17" s="173"/>
      <c r="C17" s="173"/>
      <c r="D17" s="71"/>
      <c r="E17" s="174"/>
      <c r="F17" s="175"/>
      <c r="G17" s="175"/>
      <c r="H17" s="175"/>
      <c r="I17" s="173"/>
      <c r="J17" s="173"/>
      <c r="K17" s="176"/>
      <c r="L17" s="177"/>
      <c r="M17" s="176"/>
      <c r="N17" s="178"/>
      <c r="O17" s="179"/>
      <c r="P17" s="178"/>
      <c r="Q17" s="179"/>
      <c r="R17" s="178"/>
      <c r="S17" s="178"/>
      <c r="T17" s="178"/>
      <c r="U17" s="179"/>
      <c r="V17" s="178"/>
      <c r="W17" s="179"/>
      <c r="X17" s="178"/>
      <c r="Y17" s="179"/>
      <c r="Z17" s="178"/>
      <c r="AA17" s="178"/>
      <c r="AB17" s="178"/>
      <c r="AC17" s="178"/>
      <c r="AD17" s="178"/>
      <c r="AE17" s="178"/>
      <c r="AF17" s="181"/>
      <c r="AG17" s="22"/>
      <c r="AH17" s="22"/>
      <c r="AI17" s="21"/>
      <c r="AJ17" s="22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</row>
    <row r="18" spans="1:127" s="2" customFormat="1" x14ac:dyDescent="0.25">
      <c r="A18" s="49"/>
      <c r="B18" s="51"/>
      <c r="C18" s="51"/>
      <c r="D18" s="71"/>
      <c r="E18" s="29"/>
      <c r="F18" s="55"/>
      <c r="G18" s="55"/>
      <c r="H18" s="49"/>
      <c r="I18" s="51"/>
      <c r="J18" s="51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39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</row>
    <row r="19" spans="1:127" s="5" customFormat="1" ht="31.5" x14ac:dyDescent="0.5">
      <c r="A19" s="3"/>
      <c r="B19" s="3"/>
      <c r="C19" s="4" t="s">
        <v>104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F19" s="12"/>
      <c r="AG19" s="19"/>
      <c r="AH19" s="19"/>
      <c r="AI19" s="20"/>
      <c r="AJ19" s="19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</row>
    <row r="20" spans="1:127" s="5" customFormat="1" ht="23.25" x14ac:dyDescent="0.35">
      <c r="A20" s="184" t="s">
        <v>64</v>
      </c>
      <c r="B20" s="185"/>
      <c r="C20" s="189"/>
      <c r="D20" s="184" t="s">
        <v>48</v>
      </c>
      <c r="E20" s="185"/>
      <c r="F20" s="185"/>
      <c r="G20" s="185"/>
      <c r="H20" s="189"/>
      <c r="I20" s="32"/>
      <c r="J20" s="33"/>
      <c r="K20" s="186" t="s">
        <v>69</v>
      </c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6" t="s">
        <v>81</v>
      </c>
      <c r="Z20" s="187"/>
      <c r="AA20" s="187"/>
      <c r="AB20" s="187"/>
      <c r="AC20" s="187"/>
      <c r="AF20" s="12"/>
      <c r="AG20" s="18"/>
      <c r="AH20" s="18"/>
      <c r="AI20" s="20"/>
      <c r="AJ20" s="19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</row>
    <row r="21" spans="1:127" s="5" customFormat="1" ht="47.25" customHeight="1" x14ac:dyDescent="0.25">
      <c r="A21" s="6" t="s">
        <v>63</v>
      </c>
      <c r="B21" s="7" t="s">
        <v>67</v>
      </c>
      <c r="C21" s="7" t="s">
        <v>77</v>
      </c>
      <c r="D21" s="7" t="s">
        <v>101</v>
      </c>
      <c r="E21" s="7" t="s">
        <v>70</v>
      </c>
      <c r="F21" s="7" t="s">
        <v>61</v>
      </c>
      <c r="G21" s="7" t="s">
        <v>71</v>
      </c>
      <c r="H21" s="7" t="s">
        <v>58</v>
      </c>
      <c r="I21" s="6" t="s">
        <v>28</v>
      </c>
      <c r="J21" s="6" t="s">
        <v>59</v>
      </c>
      <c r="K21" s="192" t="s">
        <v>109</v>
      </c>
      <c r="L21" s="193"/>
      <c r="M21" s="192" t="s">
        <v>106</v>
      </c>
      <c r="N21" s="193"/>
      <c r="O21" s="192" t="s">
        <v>105</v>
      </c>
      <c r="P21" s="193"/>
      <c r="Q21" s="192" t="s">
        <v>89</v>
      </c>
      <c r="R21" s="193"/>
      <c r="S21" s="192" t="s">
        <v>110</v>
      </c>
      <c r="T21" s="193"/>
      <c r="U21" s="192" t="s">
        <v>95</v>
      </c>
      <c r="V21" s="193"/>
      <c r="W21" s="192" t="s">
        <v>84</v>
      </c>
      <c r="X21" s="203"/>
      <c r="Y21" s="7" t="s">
        <v>108</v>
      </c>
      <c r="Z21" s="7" t="s">
        <v>79</v>
      </c>
      <c r="AA21" s="7" t="s">
        <v>80</v>
      </c>
      <c r="AB21" s="7" t="s">
        <v>29</v>
      </c>
      <c r="AC21" s="7" t="s">
        <v>27</v>
      </c>
      <c r="AF21" s="12"/>
      <c r="AG21" s="19"/>
      <c r="AH21" s="19"/>
      <c r="AI21" s="20"/>
      <c r="AJ21" s="19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</row>
    <row r="22" spans="1:127" s="5" customFormat="1" ht="17.100000000000001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10" t="s">
        <v>73</v>
      </c>
      <c r="L22" s="10" t="s">
        <v>74</v>
      </c>
      <c r="M22" s="10" t="s">
        <v>73</v>
      </c>
      <c r="N22" s="10" t="s">
        <v>74</v>
      </c>
      <c r="O22" s="10" t="s">
        <v>73</v>
      </c>
      <c r="P22" s="10" t="s">
        <v>74</v>
      </c>
      <c r="Q22" s="10" t="s">
        <v>73</v>
      </c>
      <c r="R22" s="10" t="s">
        <v>74</v>
      </c>
      <c r="S22" s="10" t="s">
        <v>73</v>
      </c>
      <c r="T22" s="10" t="s">
        <v>74</v>
      </c>
      <c r="U22" s="10" t="s">
        <v>73</v>
      </c>
      <c r="V22" s="10" t="s">
        <v>74</v>
      </c>
      <c r="W22" s="10" t="s">
        <v>73</v>
      </c>
      <c r="X22" s="10" t="s">
        <v>74</v>
      </c>
      <c r="Y22" s="8"/>
      <c r="Z22" s="8"/>
      <c r="AA22" s="8"/>
      <c r="AB22" s="8"/>
      <c r="AC22" s="8"/>
      <c r="AF22" s="12"/>
      <c r="AG22" s="18"/>
      <c r="AH22" s="18"/>
      <c r="AI22" s="23"/>
      <c r="AJ22" s="19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</row>
    <row r="23" spans="1:127" s="2" customFormat="1" ht="15" customHeigh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F23" s="13"/>
      <c r="AG23" s="21"/>
      <c r="AH23" s="21"/>
      <c r="AI23" s="22"/>
      <c r="AJ23" s="21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</row>
    <row r="24" spans="1:127" s="2" customFormat="1" ht="15" customHeigh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F24" s="13"/>
      <c r="AG24" s="21"/>
      <c r="AH24" s="21"/>
      <c r="AI24" s="22"/>
      <c r="AJ24" s="21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</row>
    <row r="25" spans="1:127" s="2" customFormat="1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F25" s="13"/>
      <c r="AG25" s="21"/>
      <c r="AH25" s="21"/>
      <c r="AI25" s="22"/>
      <c r="AJ25" s="21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</row>
    <row r="26" spans="1:127" s="2" customForma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F26" s="13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</row>
    <row r="27" spans="1:127" s="5" customFormat="1" ht="31.5" x14ac:dyDescent="0.5">
      <c r="A27" s="3"/>
      <c r="B27" s="3"/>
      <c r="C27" s="4" t="s">
        <v>118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F27" s="12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</row>
    <row r="28" spans="1:127" s="5" customFormat="1" ht="23.25" x14ac:dyDescent="0.35">
      <c r="A28" s="184" t="s">
        <v>64</v>
      </c>
      <c r="B28" s="185"/>
      <c r="C28" s="189"/>
      <c r="D28" s="184" t="s">
        <v>48</v>
      </c>
      <c r="E28" s="185"/>
      <c r="F28" s="185"/>
      <c r="G28" s="185"/>
      <c r="H28" s="189"/>
      <c r="I28" s="32"/>
      <c r="J28" s="33"/>
      <c r="K28" s="186" t="s">
        <v>69</v>
      </c>
      <c r="L28" s="187"/>
      <c r="M28" s="187"/>
      <c r="N28" s="187"/>
      <c r="O28" s="187"/>
      <c r="P28" s="187"/>
      <c r="Q28" s="187"/>
      <c r="R28" s="187"/>
      <c r="S28" s="187"/>
      <c r="T28" s="187"/>
      <c r="U28" s="186" t="s">
        <v>81</v>
      </c>
      <c r="V28" s="187"/>
      <c r="W28" s="187"/>
      <c r="X28" s="187"/>
      <c r="Y28" s="187"/>
      <c r="AF28" s="12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</row>
    <row r="29" spans="1:127" s="5" customFormat="1" ht="32.25" customHeight="1" x14ac:dyDescent="0.25">
      <c r="A29" s="6" t="s">
        <v>63</v>
      </c>
      <c r="B29" s="7" t="s">
        <v>67</v>
      </c>
      <c r="C29" s="7" t="s">
        <v>77</v>
      </c>
      <c r="D29" s="7" t="s">
        <v>101</v>
      </c>
      <c r="E29" s="7" t="s">
        <v>70</v>
      </c>
      <c r="F29" s="7" t="s">
        <v>61</v>
      </c>
      <c r="G29" s="7" t="s">
        <v>71</v>
      </c>
      <c r="H29" s="7" t="s">
        <v>58</v>
      </c>
      <c r="I29" s="6" t="s">
        <v>28</v>
      </c>
      <c r="J29" s="6" t="s">
        <v>59</v>
      </c>
      <c r="K29" s="192" t="s">
        <v>111</v>
      </c>
      <c r="L29" s="193"/>
      <c r="M29" s="192" t="s">
        <v>106</v>
      </c>
      <c r="N29" s="193"/>
      <c r="O29" s="192" t="s">
        <v>110</v>
      </c>
      <c r="P29" s="193"/>
      <c r="Q29" s="192" t="s">
        <v>95</v>
      </c>
      <c r="R29" s="193"/>
      <c r="S29" s="192" t="s">
        <v>84</v>
      </c>
      <c r="T29" s="203"/>
      <c r="U29" s="7" t="s">
        <v>108</v>
      </c>
      <c r="V29" s="7" t="s">
        <v>79</v>
      </c>
      <c r="W29" s="7" t="s">
        <v>80</v>
      </c>
      <c r="X29" s="7" t="s">
        <v>29</v>
      </c>
      <c r="Y29" s="7" t="s">
        <v>27</v>
      </c>
      <c r="AF29" s="12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</row>
    <row r="30" spans="1:127" s="5" customFormat="1" ht="15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10" t="s">
        <v>73</v>
      </c>
      <c r="L30" s="10" t="s">
        <v>74</v>
      </c>
      <c r="M30" s="10" t="s">
        <v>73</v>
      </c>
      <c r="N30" s="10" t="s">
        <v>74</v>
      </c>
      <c r="O30" s="10" t="s">
        <v>73</v>
      </c>
      <c r="P30" s="10" t="s">
        <v>74</v>
      </c>
      <c r="Q30" s="10" t="s">
        <v>73</v>
      </c>
      <c r="R30" s="10" t="s">
        <v>74</v>
      </c>
      <c r="S30" s="10" t="s">
        <v>73</v>
      </c>
      <c r="T30" s="10" t="s">
        <v>74</v>
      </c>
      <c r="U30" s="8"/>
      <c r="V30" s="8"/>
      <c r="W30" s="8"/>
      <c r="X30" s="8"/>
      <c r="Y30" s="8"/>
      <c r="AF30" s="12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</row>
    <row r="31" spans="1:127" s="2" customForma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AF31" s="13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</row>
    <row r="32" spans="1:127" s="2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AF32" s="13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</row>
    <row r="33" spans="1:57" s="5" customFormat="1" ht="31.5" x14ac:dyDescent="0.5">
      <c r="A33" s="3"/>
      <c r="B33" s="3"/>
      <c r="C33" s="4" t="s">
        <v>140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AF33" s="12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</row>
    <row r="34" spans="1:57" s="5" customFormat="1" ht="23.25" x14ac:dyDescent="0.35">
      <c r="A34" s="184" t="s">
        <v>64</v>
      </c>
      <c r="B34" s="185"/>
      <c r="C34" s="189"/>
      <c r="D34" s="184" t="s">
        <v>48</v>
      </c>
      <c r="E34" s="185"/>
      <c r="F34" s="185"/>
      <c r="G34" s="185"/>
      <c r="H34" s="189"/>
      <c r="I34" s="32"/>
      <c r="J34" s="33"/>
      <c r="K34" s="186" t="s">
        <v>69</v>
      </c>
      <c r="L34" s="187"/>
      <c r="M34" s="187"/>
      <c r="N34" s="187"/>
      <c r="O34" s="187"/>
      <c r="P34" s="187"/>
      <c r="Q34" s="186" t="s">
        <v>81</v>
      </c>
      <c r="R34" s="187"/>
      <c r="S34" s="187"/>
      <c r="T34" s="187"/>
      <c r="U34" s="187"/>
      <c r="AF34" s="12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</row>
    <row r="35" spans="1:57" s="5" customFormat="1" ht="44.25" customHeight="1" x14ac:dyDescent="0.25">
      <c r="A35" s="6" t="s">
        <v>63</v>
      </c>
      <c r="B35" s="7" t="s">
        <v>67</v>
      </c>
      <c r="C35" s="7" t="s">
        <v>77</v>
      </c>
      <c r="D35" s="7" t="s">
        <v>101</v>
      </c>
      <c r="E35" s="7" t="s">
        <v>70</v>
      </c>
      <c r="F35" s="7" t="s">
        <v>61</v>
      </c>
      <c r="G35" s="7" t="s">
        <v>71</v>
      </c>
      <c r="H35" s="7" t="s">
        <v>58</v>
      </c>
      <c r="I35" s="6" t="s">
        <v>28</v>
      </c>
      <c r="J35" s="6" t="s">
        <v>59</v>
      </c>
      <c r="K35" s="195" t="s">
        <v>112</v>
      </c>
      <c r="L35" s="195"/>
      <c r="M35" s="192" t="s">
        <v>95</v>
      </c>
      <c r="N35" s="193"/>
      <c r="O35" s="192" t="s">
        <v>84</v>
      </c>
      <c r="P35" s="203"/>
      <c r="Q35" s="7" t="s">
        <v>108</v>
      </c>
      <c r="R35" s="7" t="s">
        <v>79</v>
      </c>
      <c r="S35" s="7" t="s">
        <v>80</v>
      </c>
      <c r="T35" s="7" t="s">
        <v>29</v>
      </c>
      <c r="U35" s="7" t="s">
        <v>27</v>
      </c>
      <c r="AF35" s="12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</row>
    <row r="36" spans="1:57" s="5" customForma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10" t="s">
        <v>73</v>
      </c>
      <c r="L36" s="10" t="s">
        <v>74</v>
      </c>
      <c r="M36" s="10" t="s">
        <v>73</v>
      </c>
      <c r="N36" s="10" t="s">
        <v>74</v>
      </c>
      <c r="O36" s="10" t="s">
        <v>73</v>
      </c>
      <c r="P36" s="10" t="s">
        <v>74</v>
      </c>
      <c r="Q36" s="8"/>
      <c r="R36" s="8"/>
      <c r="S36" s="8"/>
      <c r="T36" s="8"/>
      <c r="U36" s="8"/>
      <c r="AF36" s="12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</row>
    <row r="37" spans="1:57" s="2" customFormat="1" x14ac:dyDescent="0.25">
      <c r="A37" s="49"/>
      <c r="B37" s="51"/>
      <c r="C37" s="51"/>
      <c r="D37" s="79"/>
      <c r="E37" s="78"/>
      <c r="F37" s="80"/>
      <c r="G37" s="40"/>
      <c r="H37" s="40"/>
      <c r="I37" s="81"/>
      <c r="J37" s="81"/>
      <c r="K37" s="67"/>
      <c r="L37" s="48"/>
      <c r="M37" s="67"/>
      <c r="N37" s="48"/>
      <c r="O37" s="67"/>
      <c r="P37" s="29"/>
      <c r="Q37" s="50"/>
      <c r="R37" s="50"/>
      <c r="S37" s="50"/>
      <c r="T37" s="50"/>
      <c r="U37" s="50"/>
      <c r="AF37" s="13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</row>
    <row r="38" spans="1:57" s="2" customFormat="1" x14ac:dyDescent="0.25">
      <c r="A38" s="49"/>
      <c r="B38" s="51"/>
      <c r="C38" s="51"/>
      <c r="D38" s="79"/>
      <c r="E38" s="78"/>
      <c r="F38" s="80"/>
      <c r="G38" s="40"/>
      <c r="H38" s="40"/>
      <c r="I38" s="81"/>
      <c r="J38" s="81"/>
      <c r="K38" s="67"/>
      <c r="L38" s="48"/>
      <c r="M38" s="67"/>
      <c r="N38" s="48"/>
      <c r="O38" s="67"/>
      <c r="P38" s="29"/>
      <c r="Q38" s="50"/>
      <c r="R38" s="50"/>
      <c r="S38" s="50"/>
      <c r="T38" s="50"/>
      <c r="U38" s="50"/>
      <c r="AF38" s="13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</row>
    <row r="39" spans="1:57" s="2" customFormat="1" x14ac:dyDescent="0.25">
      <c r="A39" s="49"/>
      <c r="B39" s="51"/>
      <c r="C39" s="51"/>
      <c r="D39" s="79"/>
      <c r="E39" s="78"/>
      <c r="F39" s="80"/>
      <c r="G39" s="40"/>
      <c r="H39" s="40"/>
      <c r="I39" s="81"/>
      <c r="J39" s="81"/>
      <c r="K39" s="67"/>
      <c r="L39" s="48"/>
      <c r="M39" s="67"/>
      <c r="N39" s="48"/>
      <c r="O39" s="67"/>
      <c r="P39" s="29"/>
      <c r="Q39" s="50"/>
      <c r="R39" s="50"/>
      <c r="S39" s="50"/>
      <c r="T39" s="50"/>
      <c r="U39" s="50"/>
      <c r="AF39" s="13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</row>
    <row r="40" spans="1:57" s="2" customFormat="1" x14ac:dyDescent="0.25">
      <c r="A40" s="49"/>
      <c r="B40" s="51"/>
      <c r="C40" s="51"/>
      <c r="D40" s="79"/>
      <c r="E40" s="78"/>
      <c r="F40" s="80"/>
      <c r="G40" s="40"/>
      <c r="H40" s="40"/>
      <c r="I40" s="81"/>
      <c r="J40" s="81"/>
      <c r="K40" s="67"/>
      <c r="L40" s="48"/>
      <c r="M40" s="67"/>
      <c r="N40" s="48"/>
      <c r="O40" s="67"/>
      <c r="P40" s="29"/>
      <c r="Q40" s="50"/>
      <c r="R40" s="50"/>
      <c r="S40" s="50"/>
      <c r="T40" s="50"/>
      <c r="U40" s="50"/>
      <c r="AF40" s="13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</row>
    <row r="41" spans="1:57" s="2" customFormat="1" x14ac:dyDescent="0.25">
      <c r="A41" s="29"/>
      <c r="B41" s="51"/>
      <c r="C41" s="51"/>
      <c r="D41" s="78"/>
      <c r="E41" s="78"/>
      <c r="F41" s="78"/>
      <c r="G41" s="29"/>
      <c r="H41" s="29"/>
      <c r="I41" s="81"/>
      <c r="J41" s="81"/>
      <c r="K41" s="48"/>
      <c r="L41" s="48"/>
      <c r="M41" s="48"/>
      <c r="N41" s="48"/>
      <c r="O41" s="48"/>
      <c r="P41" s="29"/>
      <c r="Q41" s="50"/>
      <c r="R41" s="50"/>
      <c r="S41" s="50"/>
      <c r="T41" s="50"/>
      <c r="U41" s="50"/>
      <c r="AF41" s="13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</row>
    <row r="42" spans="1:57" s="5" customFormat="1" ht="31.5" x14ac:dyDescent="0.5">
      <c r="A42" s="3"/>
      <c r="B42" s="3"/>
      <c r="C42" s="4" t="s">
        <v>139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AF42" s="12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</row>
    <row r="43" spans="1:57" s="5" customFormat="1" ht="23.25" x14ac:dyDescent="0.35">
      <c r="A43" s="184" t="s">
        <v>64</v>
      </c>
      <c r="B43" s="185"/>
      <c r="C43" s="189"/>
      <c r="D43" s="184" t="s">
        <v>48</v>
      </c>
      <c r="E43" s="185"/>
      <c r="F43" s="185"/>
      <c r="G43" s="185"/>
      <c r="H43" s="189"/>
      <c r="I43" s="32"/>
      <c r="J43" s="33"/>
      <c r="K43" s="186" t="s">
        <v>69</v>
      </c>
      <c r="L43" s="187"/>
      <c r="M43" s="187"/>
      <c r="N43" s="187"/>
      <c r="O43" s="186" t="s">
        <v>81</v>
      </c>
      <c r="P43" s="187"/>
      <c r="Q43" s="187"/>
      <c r="R43" s="187"/>
      <c r="S43" s="187"/>
      <c r="AF43" s="12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</row>
    <row r="44" spans="1:57" s="5" customFormat="1" ht="47.25" customHeight="1" x14ac:dyDescent="0.25">
      <c r="A44" s="6" t="s">
        <v>63</v>
      </c>
      <c r="B44" s="7" t="s">
        <v>67</v>
      </c>
      <c r="C44" s="7" t="s">
        <v>77</v>
      </c>
      <c r="D44" s="7" t="s">
        <v>101</v>
      </c>
      <c r="E44" s="7" t="s">
        <v>70</v>
      </c>
      <c r="F44" s="7" t="s">
        <v>61</v>
      </c>
      <c r="G44" s="7" t="s">
        <v>71</v>
      </c>
      <c r="H44" s="7" t="s">
        <v>58</v>
      </c>
      <c r="I44" s="6" t="s">
        <v>28</v>
      </c>
      <c r="J44" s="6" t="s">
        <v>59</v>
      </c>
      <c r="K44" s="192" t="s">
        <v>110</v>
      </c>
      <c r="L44" s="193"/>
      <c r="M44" s="192" t="s">
        <v>84</v>
      </c>
      <c r="N44" s="203"/>
      <c r="O44" s="7" t="s">
        <v>108</v>
      </c>
      <c r="P44" s="7" t="s">
        <v>79</v>
      </c>
      <c r="Q44" s="7" t="s">
        <v>80</v>
      </c>
      <c r="R44" s="7" t="s">
        <v>29</v>
      </c>
      <c r="S44" s="7" t="s">
        <v>27</v>
      </c>
      <c r="AF44" s="12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</row>
    <row r="45" spans="1:57" s="5" customForma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10" t="s">
        <v>73</v>
      </c>
      <c r="L45" s="10" t="s">
        <v>74</v>
      </c>
      <c r="M45" s="10" t="s">
        <v>73</v>
      </c>
      <c r="N45" s="10" t="s">
        <v>74</v>
      </c>
      <c r="O45" s="8"/>
      <c r="P45" s="8"/>
      <c r="Q45" s="8"/>
      <c r="R45" s="8"/>
      <c r="S45" s="8"/>
      <c r="AF45" s="12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</row>
    <row r="46" spans="1:57" s="171" customFormat="1" ht="81.599999999999994" customHeight="1" x14ac:dyDescent="0.25">
      <c r="A46" s="164">
        <v>1</v>
      </c>
      <c r="B46" s="165" t="str">
        <f>[3]Sheet1!$A$175</f>
        <v xml:space="preserve">3.3.3.1 - Contratação de  consultor individual  especializada em  Engenharia Clinica </v>
      </c>
      <c r="C46" s="165" t="s">
        <v>178</v>
      </c>
      <c r="D46" s="83">
        <f>[3]Sheet1!$F$175</f>
        <v>100400</v>
      </c>
      <c r="E46" s="166"/>
      <c r="F46" s="167">
        <v>1</v>
      </c>
      <c r="G46" s="167">
        <v>0</v>
      </c>
      <c r="H46" s="168"/>
      <c r="I46" s="165" t="str">
        <f>[3]Sheet1!$A$151</f>
        <v xml:space="preserve">   III. MONITORAMENTO, AVALIAÇÃO E ADMINISTRAÇÃO</v>
      </c>
      <c r="J46" s="165" t="str">
        <f>[3]Sheet1!$A$174</f>
        <v>P3.3.3 - Contratação de consultoria para execução do Projeto</v>
      </c>
      <c r="K46" s="169">
        <f>[1]Sheet1!$C$76</f>
        <v>44483</v>
      </c>
      <c r="L46" s="170"/>
      <c r="M46" s="169">
        <f>[1]Sheet1!$D$76</f>
        <v>44603</v>
      </c>
      <c r="N46" s="170"/>
      <c r="O46" s="170" t="s">
        <v>11</v>
      </c>
      <c r="P46" s="170" t="s">
        <v>21</v>
      </c>
      <c r="Q46" s="170" t="s">
        <v>6</v>
      </c>
      <c r="R46" s="170" t="s">
        <v>33</v>
      </c>
      <c r="S46" s="164">
        <v>1</v>
      </c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 s="171" customFormat="1" ht="42.95" customHeight="1" x14ac:dyDescent="0.25">
      <c r="A47" s="164">
        <v>2</v>
      </c>
      <c r="B47" s="165" t="str">
        <f>[3]Sheet1!$A$176</f>
        <v xml:space="preserve">3.3.3.2 -  Contratação de  consultoria individual  em  Engenharia Civil para hospitais </v>
      </c>
      <c r="C47" s="165" t="s">
        <v>221</v>
      </c>
      <c r="D47" s="83">
        <f>[3]Sheet1!$F$176</f>
        <v>100400</v>
      </c>
      <c r="E47" s="166"/>
      <c r="F47" s="167">
        <v>1</v>
      </c>
      <c r="G47" s="167">
        <v>0</v>
      </c>
      <c r="H47" s="168"/>
      <c r="I47" s="165" t="str">
        <f>[3]Sheet1!$A$151</f>
        <v xml:space="preserve">   III. MONITORAMENTO, AVALIAÇÃO E ADMINISTRAÇÃO</v>
      </c>
      <c r="J47" s="165" t="str">
        <f>[3]Sheet1!$A$174</f>
        <v>P3.3.3 - Contratação de consultoria para execução do Projeto</v>
      </c>
      <c r="K47" s="169">
        <f>[3]Sheet1!$C$176</f>
        <v>44532</v>
      </c>
      <c r="L47" s="170"/>
      <c r="M47" s="169">
        <f>[3]Sheet1!$D$176</f>
        <v>44652</v>
      </c>
      <c r="N47" s="170"/>
      <c r="O47" s="170" t="s">
        <v>11</v>
      </c>
      <c r="P47" s="170" t="s">
        <v>21</v>
      </c>
      <c r="Q47" s="170" t="s">
        <v>8</v>
      </c>
      <c r="R47" s="170" t="s">
        <v>33</v>
      </c>
      <c r="S47" s="164">
        <v>1</v>
      </c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 s="171" customFormat="1" ht="60" x14ac:dyDescent="0.25">
      <c r="A48" s="164">
        <v>3</v>
      </c>
      <c r="B48" s="165" t="str">
        <f>[3]Sheet1!$A$177</f>
        <v xml:space="preserve">3.3.3.3-  Contratação de  consultoria individual  em  Engenharia Civil para hospitais </v>
      </c>
      <c r="C48" s="165" t="s">
        <v>220</v>
      </c>
      <c r="D48" s="83">
        <f>[3]Sheet1!$F$177</f>
        <v>100400</v>
      </c>
      <c r="E48" s="166"/>
      <c r="F48" s="167">
        <v>1</v>
      </c>
      <c r="G48" s="167">
        <v>0</v>
      </c>
      <c r="H48" s="168"/>
      <c r="I48" s="165" t="str">
        <f>[3]Sheet1!$A$151</f>
        <v xml:space="preserve">   III. MONITORAMENTO, AVALIAÇÃO E ADMINISTRAÇÃO</v>
      </c>
      <c r="J48" s="165" t="str">
        <f>[3]Sheet1!$A$174</f>
        <v>P3.3.3 - Contratação de consultoria para execução do Projeto</v>
      </c>
      <c r="K48" s="169">
        <f>[3]Sheet1!$C$177</f>
        <v>44714</v>
      </c>
      <c r="L48" s="170"/>
      <c r="M48" s="169">
        <f>[3]Sheet1!$D$177</f>
        <v>44834</v>
      </c>
      <c r="N48" s="170"/>
      <c r="O48" s="170" t="s">
        <v>11</v>
      </c>
      <c r="P48" s="170" t="s">
        <v>21</v>
      </c>
      <c r="Q48" s="170" t="s">
        <v>8</v>
      </c>
      <c r="R48" s="170" t="s">
        <v>33</v>
      </c>
      <c r="S48" s="164">
        <v>1</v>
      </c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 s="171" customFormat="1" ht="60" x14ac:dyDescent="0.25">
      <c r="A49" s="164">
        <v>4</v>
      </c>
      <c r="B49" s="165" t="str">
        <f>[3]Sheet1!$A$178</f>
        <v xml:space="preserve">3.3.3.4 -  Contratação de  consultoria individual  em  Engenharia Civil para hospitais </v>
      </c>
      <c r="C49" s="165" t="s">
        <v>219</v>
      </c>
      <c r="D49" s="83">
        <f>[3]Sheet1!$F$178</f>
        <v>100400</v>
      </c>
      <c r="E49" s="166"/>
      <c r="F49" s="167">
        <v>1</v>
      </c>
      <c r="G49" s="167">
        <v>0</v>
      </c>
      <c r="H49" s="168"/>
      <c r="I49" s="165" t="str">
        <f>[3]Sheet1!$A$151</f>
        <v xml:space="preserve">   III. MONITORAMENTO, AVALIAÇÃO E ADMINISTRAÇÃO</v>
      </c>
      <c r="J49" s="165" t="str">
        <f>[3]Sheet1!$A$174</f>
        <v>P3.3.3 - Contratação de consultoria para execução do Projeto</v>
      </c>
      <c r="K49" s="169">
        <f>[3]Sheet1!$C$178</f>
        <v>44836</v>
      </c>
      <c r="L49" s="170"/>
      <c r="M49" s="169">
        <f>[3]Sheet1!$D$178</f>
        <v>44956</v>
      </c>
      <c r="N49" s="170"/>
      <c r="O49" s="170" t="s">
        <v>11</v>
      </c>
      <c r="P49" s="170" t="s">
        <v>21</v>
      </c>
      <c r="Q49" s="170" t="s">
        <v>8</v>
      </c>
      <c r="R49" s="170" t="s">
        <v>33</v>
      </c>
      <c r="S49" s="164">
        <v>1</v>
      </c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 s="171" customFormat="1" ht="45" x14ac:dyDescent="0.25">
      <c r="A50" s="164">
        <v>5</v>
      </c>
      <c r="B50" s="165" t="str">
        <f>[3]Sheet1!$A$179</f>
        <v xml:space="preserve">3.3.3.5-  Contratação de  consultoria individual  nas  áreas administrativa e financeira de Projetos com recursos internacionais  </v>
      </c>
      <c r="C50" s="165" t="s">
        <v>229</v>
      </c>
      <c r="D50" s="83">
        <f>[3]Sheet1!$F$179</f>
        <v>301200</v>
      </c>
      <c r="E50" s="166"/>
      <c r="F50" s="167">
        <v>1</v>
      </c>
      <c r="G50" s="167">
        <v>0</v>
      </c>
      <c r="H50" s="168"/>
      <c r="I50" s="165" t="str">
        <f>[3]Sheet1!$A$151</f>
        <v xml:space="preserve">   III. MONITORAMENTO, AVALIAÇÃO E ADMINISTRAÇÃO</v>
      </c>
      <c r="J50" s="165" t="str">
        <f>[3]Sheet1!$A$174</f>
        <v>P3.3.3 - Contratação de consultoria para execução do Projeto</v>
      </c>
      <c r="K50" s="169">
        <f>[3]Sheet1!$C$179</f>
        <v>44532</v>
      </c>
      <c r="L50" s="170"/>
      <c r="M50" s="169">
        <f>[3]Sheet1!$D$179</f>
        <v>44652</v>
      </c>
      <c r="N50" s="170"/>
      <c r="O50" s="170" t="s">
        <v>11</v>
      </c>
      <c r="P50" s="170" t="s">
        <v>21</v>
      </c>
      <c r="Q50" s="170" t="s">
        <v>8</v>
      </c>
      <c r="R50" s="170" t="s">
        <v>33</v>
      </c>
      <c r="S50" s="164">
        <v>1</v>
      </c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</row>
    <row r="51" spans="1:57" s="171" customFormat="1" ht="42.6" customHeight="1" x14ac:dyDescent="0.25">
      <c r="A51" s="164">
        <v>6</v>
      </c>
      <c r="B51" s="165" t="str">
        <f>[3]Sheet1!$A$180</f>
        <v>3.3.3.6- Contratação de  consultoria individual em Direito Público</v>
      </c>
      <c r="C51" s="165" t="s">
        <v>228</v>
      </c>
      <c r="D51" s="83">
        <f>[3]Sheet1!$F$180</f>
        <v>100400</v>
      </c>
      <c r="E51" s="166"/>
      <c r="F51" s="167">
        <v>1</v>
      </c>
      <c r="G51" s="167">
        <v>0</v>
      </c>
      <c r="H51" s="168"/>
      <c r="I51" s="165" t="str">
        <f>[3]Sheet1!$A$151</f>
        <v xml:space="preserve">   III. MONITORAMENTO, AVALIAÇÃO E ADMINISTRAÇÃO</v>
      </c>
      <c r="J51" s="165" t="str">
        <f>[3]Sheet1!$A$174</f>
        <v>P3.3.3 - Contratação de consultoria para execução do Projeto</v>
      </c>
      <c r="K51" s="169">
        <f>[3]Sheet1!$C$180</f>
        <v>44532</v>
      </c>
      <c r="L51" s="170"/>
      <c r="M51" s="169">
        <f>[3]Sheet1!$D$180</f>
        <v>44652</v>
      </c>
      <c r="N51" s="170"/>
      <c r="O51" s="170" t="s">
        <v>11</v>
      </c>
      <c r="P51" s="170" t="s">
        <v>21</v>
      </c>
      <c r="Q51" s="170" t="s">
        <v>8</v>
      </c>
      <c r="R51" s="170" t="s">
        <v>33</v>
      </c>
      <c r="S51" s="164">
        <v>1</v>
      </c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 s="171" customFormat="1" ht="65.45" customHeight="1" x14ac:dyDescent="0.25">
      <c r="A52" s="164">
        <v>7</v>
      </c>
      <c r="B52" s="165" t="str">
        <f>[3]Sheet1!$A$181</f>
        <v xml:space="preserve">3.3.3.7- Contratação de  consultoria individual em Contabilidade Pública </v>
      </c>
      <c r="C52" s="165" t="s">
        <v>222</v>
      </c>
      <c r="D52" s="83">
        <f>[3]Sheet1!$F$181</f>
        <v>100400</v>
      </c>
      <c r="E52" s="166"/>
      <c r="F52" s="167">
        <v>1</v>
      </c>
      <c r="G52" s="167">
        <v>0</v>
      </c>
      <c r="H52" s="168"/>
      <c r="I52" s="165" t="str">
        <f>[3]Sheet1!$A$151</f>
        <v xml:space="preserve">   III. MONITORAMENTO, AVALIAÇÃO E ADMINISTRAÇÃO</v>
      </c>
      <c r="J52" s="165" t="str">
        <f>[3]Sheet1!$A$174</f>
        <v>P3.3.3 - Contratação de consultoria para execução do Projeto</v>
      </c>
      <c r="K52" s="169">
        <f>[3]Sheet1!$C$181</f>
        <v>44532</v>
      </c>
      <c r="L52" s="170"/>
      <c r="M52" s="169">
        <f>[3]Sheet1!$D$181</f>
        <v>44652</v>
      </c>
      <c r="N52" s="170"/>
      <c r="O52" s="170" t="s">
        <v>11</v>
      </c>
      <c r="P52" s="170" t="s">
        <v>21</v>
      </c>
      <c r="Q52" s="170" t="s">
        <v>8</v>
      </c>
      <c r="R52" s="170" t="s">
        <v>33</v>
      </c>
      <c r="S52" s="164">
        <v>1</v>
      </c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</row>
    <row r="53" spans="1:57" s="171" customFormat="1" ht="47.45" customHeight="1" x14ac:dyDescent="0.25">
      <c r="A53" s="164">
        <v>8</v>
      </c>
      <c r="B53" s="165" t="str">
        <f>[3]Sheet1!$A$182</f>
        <v>3.3.3.8 - Contratação de  consultoria individual em Monitoramento e Avaliação de Projetos</v>
      </c>
      <c r="C53" s="165" t="s">
        <v>223</v>
      </c>
      <c r="D53" s="83">
        <f>[3]Sheet1!$F$182</f>
        <v>100400</v>
      </c>
      <c r="E53" s="166"/>
      <c r="F53" s="167">
        <v>1</v>
      </c>
      <c r="G53" s="167">
        <v>0</v>
      </c>
      <c r="H53" s="168"/>
      <c r="I53" s="165" t="str">
        <f>[3]Sheet1!$A$151</f>
        <v xml:space="preserve">   III. MONITORAMENTO, AVALIAÇÃO E ADMINISTRAÇÃO</v>
      </c>
      <c r="J53" s="165" t="str">
        <f>[3]Sheet1!$A$174</f>
        <v>P3.3.3 - Contratação de consultoria para execução do Projeto</v>
      </c>
      <c r="K53" s="169">
        <f>[3]Sheet1!$C$182</f>
        <v>44532</v>
      </c>
      <c r="L53" s="170"/>
      <c r="M53" s="169">
        <f>[3]Sheet1!$D$182</f>
        <v>44652</v>
      </c>
      <c r="N53" s="170"/>
      <c r="O53" s="170" t="s">
        <v>11</v>
      </c>
      <c r="P53" s="170" t="s">
        <v>21</v>
      </c>
      <c r="Q53" s="170" t="s">
        <v>8</v>
      </c>
      <c r="R53" s="170" t="s">
        <v>33</v>
      </c>
      <c r="S53" s="164">
        <v>1</v>
      </c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 s="171" customFormat="1" ht="44.1" customHeight="1" x14ac:dyDescent="0.25">
      <c r="A54" s="164">
        <v>9</v>
      </c>
      <c r="B54" s="165" t="str">
        <f>[3]Sheet1!$A$183</f>
        <v>3.3.3.9 - Contratação de  consultoria individual em Redes de Atenção a Saúde</v>
      </c>
      <c r="C54" s="165" t="s">
        <v>224</v>
      </c>
      <c r="D54" s="83">
        <f>[3]Sheet1!$F$183</f>
        <v>100400</v>
      </c>
      <c r="E54" s="166"/>
      <c r="F54" s="167">
        <v>1</v>
      </c>
      <c r="G54" s="167">
        <v>0</v>
      </c>
      <c r="H54" s="168"/>
      <c r="I54" s="165" t="str">
        <f>[3]Sheet1!$A$151</f>
        <v xml:space="preserve">   III. MONITORAMENTO, AVALIAÇÃO E ADMINISTRAÇÃO</v>
      </c>
      <c r="J54" s="165" t="str">
        <f>[3]Sheet1!$A$174</f>
        <v>P3.3.3 - Contratação de consultoria para execução do Projeto</v>
      </c>
      <c r="K54" s="169">
        <f>[3]Sheet1!$C$183</f>
        <v>44532</v>
      </c>
      <c r="L54" s="170"/>
      <c r="M54" s="169">
        <f>[3]Sheet1!$D$183</f>
        <v>44652</v>
      </c>
      <c r="N54" s="170"/>
      <c r="O54" s="170" t="s">
        <v>11</v>
      </c>
      <c r="P54" s="170" t="s">
        <v>21</v>
      </c>
      <c r="Q54" s="170" t="s">
        <v>8</v>
      </c>
      <c r="R54" s="170" t="s">
        <v>33</v>
      </c>
      <c r="S54" s="164">
        <v>1</v>
      </c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</row>
    <row r="55" spans="1:57" s="171" customFormat="1" ht="47.1" customHeight="1" x14ac:dyDescent="0.25">
      <c r="A55" s="164">
        <v>10</v>
      </c>
      <c r="B55" s="165" t="str">
        <f>[3]Sheet1!$A$184</f>
        <v>3.3.3.10 - Contratação de  consultoria individual gerenciamento de projetos, documentação e estatística</v>
      </c>
      <c r="C55" s="165" t="s">
        <v>225</v>
      </c>
      <c r="D55" s="83">
        <f>[3]Sheet1!$F$184</f>
        <v>126000</v>
      </c>
      <c r="E55" s="166"/>
      <c r="F55" s="167">
        <v>1</v>
      </c>
      <c r="G55" s="167">
        <v>0</v>
      </c>
      <c r="H55" s="168"/>
      <c r="I55" s="165" t="str">
        <f>[3]Sheet1!$A$151</f>
        <v xml:space="preserve">   III. MONITORAMENTO, AVALIAÇÃO E ADMINISTRAÇÃO</v>
      </c>
      <c r="J55" s="165" t="str">
        <f>[3]Sheet1!$A$174</f>
        <v>P3.3.3 - Contratação de consultoria para execução do Projeto</v>
      </c>
      <c r="K55" s="169">
        <f>[3]Sheet1!$C$184</f>
        <v>44532</v>
      </c>
      <c r="L55" s="170"/>
      <c r="M55" s="169">
        <f>[3]Sheet1!$D$184</f>
        <v>44652</v>
      </c>
      <c r="N55" s="170"/>
      <c r="O55" s="170" t="s">
        <v>11</v>
      </c>
      <c r="P55" s="170" t="s">
        <v>21</v>
      </c>
      <c r="Q55" s="170" t="s">
        <v>8</v>
      </c>
      <c r="R55" s="170" t="s">
        <v>33</v>
      </c>
      <c r="S55" s="164">
        <v>1</v>
      </c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</row>
    <row r="56" spans="1:57" s="171" customFormat="1" ht="53.1" customHeight="1" x14ac:dyDescent="0.25">
      <c r="A56" s="164">
        <v>11</v>
      </c>
      <c r="B56" s="165" t="str">
        <f>[3]Sheet1!$A$185</f>
        <v xml:space="preserve">P3.3.3.11 - Contratação de  consultoria individual para gerenciamento de software </v>
      </c>
      <c r="C56" s="165" t="s">
        <v>226</v>
      </c>
      <c r="D56" s="83">
        <f>[3]Sheet1!$F$187</f>
        <v>100400</v>
      </c>
      <c r="E56" s="166"/>
      <c r="F56" s="167">
        <v>1</v>
      </c>
      <c r="G56" s="167">
        <v>0</v>
      </c>
      <c r="H56" s="168"/>
      <c r="I56" s="165" t="str">
        <f>[3]Sheet1!$A$151</f>
        <v xml:space="preserve">   III. MONITORAMENTO, AVALIAÇÃO E ADMINISTRAÇÃO</v>
      </c>
      <c r="J56" s="165" t="str">
        <f>[3]Sheet1!$A$174</f>
        <v>P3.3.3 - Contratação de consultoria para execução do Projeto</v>
      </c>
      <c r="K56" s="169">
        <f>[3]Sheet1!$C$185</f>
        <v>44532</v>
      </c>
      <c r="L56" s="170"/>
      <c r="M56" s="169">
        <f>[3]Sheet1!$D$185</f>
        <v>44652</v>
      </c>
      <c r="N56" s="170"/>
      <c r="O56" s="170" t="s">
        <v>11</v>
      </c>
      <c r="P56" s="170" t="s">
        <v>21</v>
      </c>
      <c r="Q56" s="170" t="s">
        <v>8</v>
      </c>
      <c r="R56" s="170" t="s">
        <v>33</v>
      </c>
      <c r="S56" s="164">
        <v>1</v>
      </c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</row>
    <row r="57" spans="1:57" s="171" customFormat="1" ht="44.1" customHeight="1" x14ac:dyDescent="0.25">
      <c r="A57" s="164">
        <v>12</v>
      </c>
      <c r="B57" s="165" t="str">
        <f>[3]Sheet1!$A$186</f>
        <v xml:space="preserve">P3.3.3.12 - Contratação de  consultoria individual para gerenciamento de hardware e rede de dados 
</v>
      </c>
      <c r="C57" s="165" t="s">
        <v>227</v>
      </c>
      <c r="D57" s="83">
        <f>[3]Sheet1!$F$186</f>
        <v>100400</v>
      </c>
      <c r="E57" s="166"/>
      <c r="F57" s="167">
        <v>1</v>
      </c>
      <c r="G57" s="167">
        <v>0</v>
      </c>
      <c r="H57" s="168"/>
      <c r="I57" s="165" t="str">
        <f>[3]Sheet1!$A$151</f>
        <v xml:space="preserve">   III. MONITORAMENTO, AVALIAÇÃO E ADMINISTRAÇÃO</v>
      </c>
      <c r="J57" s="165" t="str">
        <f>[3]Sheet1!$A$174</f>
        <v>P3.3.3 - Contratação de consultoria para execução do Projeto</v>
      </c>
      <c r="K57" s="169">
        <f>[3]Sheet1!$C$186</f>
        <v>44532</v>
      </c>
      <c r="L57" s="170"/>
      <c r="M57" s="169">
        <f>[3]Sheet1!$D$186</f>
        <v>44652</v>
      </c>
      <c r="N57" s="170"/>
      <c r="O57" s="170" t="s">
        <v>11</v>
      </c>
      <c r="P57" s="170" t="s">
        <v>21</v>
      </c>
      <c r="Q57" s="170" t="s">
        <v>8</v>
      </c>
      <c r="R57" s="170" t="s">
        <v>33</v>
      </c>
      <c r="S57" s="164">
        <v>1</v>
      </c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</row>
    <row r="58" spans="1:57" s="171" customFormat="1" ht="51" customHeight="1" x14ac:dyDescent="0.25">
      <c r="A58" s="164">
        <v>13</v>
      </c>
      <c r="B58" s="165" t="str">
        <f>[3]Sheet1!$A$187</f>
        <v>P3.3.3.13- Contratação de  consultoria individual analista de dados e Bi</v>
      </c>
      <c r="C58" s="165" t="s">
        <v>233</v>
      </c>
      <c r="D58" s="83">
        <f>[3]Sheet1!$F$187</f>
        <v>100400</v>
      </c>
      <c r="E58" s="166"/>
      <c r="F58" s="167">
        <v>1</v>
      </c>
      <c r="G58" s="167">
        <v>0</v>
      </c>
      <c r="H58" s="168"/>
      <c r="I58" s="165" t="str">
        <f>[3]Sheet1!$A$151</f>
        <v xml:space="preserve">   III. MONITORAMENTO, AVALIAÇÃO E ADMINISTRAÇÃO</v>
      </c>
      <c r="J58" s="165" t="str">
        <f>[3]Sheet1!$A$174</f>
        <v>P3.3.3 - Contratação de consultoria para execução do Projeto</v>
      </c>
      <c r="K58" s="169">
        <f>[3]Sheet1!$C$187</f>
        <v>44532</v>
      </c>
      <c r="L58" s="170"/>
      <c r="M58" s="169">
        <f>[3]Sheet1!$D$187</f>
        <v>44652</v>
      </c>
      <c r="N58" s="170"/>
      <c r="O58" s="170" t="s">
        <v>11</v>
      </c>
      <c r="P58" s="170" t="s">
        <v>21</v>
      </c>
      <c r="Q58" s="170" t="s">
        <v>8</v>
      </c>
      <c r="R58" s="170" t="s">
        <v>33</v>
      </c>
      <c r="S58" s="164">
        <v>1</v>
      </c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</row>
    <row r="59" spans="1:57" s="171" customFormat="1" ht="75" x14ac:dyDescent="0.25">
      <c r="A59" s="164">
        <v>14</v>
      </c>
      <c r="B59" s="165" t="str">
        <f>[3]Sheet1!$A$188</f>
        <v xml:space="preserve">P3.3.3.14 - Contratação de  consultoria individual para suporte  técnico para atendimento de hardware e software </v>
      </c>
      <c r="C59" s="165" t="s">
        <v>230</v>
      </c>
      <c r="D59" s="83">
        <f>[3]Sheet1!$F$188</f>
        <v>336000</v>
      </c>
      <c r="E59" s="166"/>
      <c r="F59" s="167">
        <v>1</v>
      </c>
      <c r="G59" s="167">
        <v>0</v>
      </c>
      <c r="H59" s="168"/>
      <c r="I59" s="165" t="str">
        <f>[3]Sheet1!$A$151</f>
        <v xml:space="preserve">   III. MONITORAMENTO, AVALIAÇÃO E ADMINISTRAÇÃO</v>
      </c>
      <c r="J59" s="165" t="str">
        <f>[3]Sheet1!$A$174</f>
        <v>P3.3.3 - Contratação de consultoria para execução do Projeto</v>
      </c>
      <c r="K59" s="169">
        <f>[3]Sheet1!$C$188</f>
        <v>44532</v>
      </c>
      <c r="L59" s="170"/>
      <c r="M59" s="169">
        <f>[3]Sheet1!$D$188</f>
        <v>44652</v>
      </c>
      <c r="N59" s="170"/>
      <c r="O59" s="170" t="s">
        <v>11</v>
      </c>
      <c r="P59" s="170" t="s">
        <v>21</v>
      </c>
      <c r="Q59" s="170" t="s">
        <v>8</v>
      </c>
      <c r="R59" s="170" t="s">
        <v>33</v>
      </c>
      <c r="S59" s="164">
        <v>1</v>
      </c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</row>
  </sheetData>
  <sheetProtection formatRows="0" insertRows="0" deleteRows="0"/>
  <mergeCells count="45">
    <mergeCell ref="A43:C43"/>
    <mergeCell ref="D43:H43"/>
    <mergeCell ref="K43:N43"/>
    <mergeCell ref="K44:L44"/>
    <mergeCell ref="M44:N44"/>
    <mergeCell ref="A34:C34"/>
    <mergeCell ref="D34:H34"/>
    <mergeCell ref="K34:P34"/>
    <mergeCell ref="K35:L35"/>
    <mergeCell ref="M35:N35"/>
    <mergeCell ref="O35:P35"/>
    <mergeCell ref="Q34:U34"/>
    <mergeCell ref="O43:S43"/>
    <mergeCell ref="K29:L29"/>
    <mergeCell ref="M29:N29"/>
    <mergeCell ref="O29:P29"/>
    <mergeCell ref="Q29:R29"/>
    <mergeCell ref="S29:T29"/>
    <mergeCell ref="Y20:AC20"/>
    <mergeCell ref="U28:Y28"/>
    <mergeCell ref="Y6:Z6"/>
    <mergeCell ref="A20:C20"/>
    <mergeCell ref="D20:H20"/>
    <mergeCell ref="K20:X20"/>
    <mergeCell ref="U21:V21"/>
    <mergeCell ref="W21:X21"/>
    <mergeCell ref="A28:C28"/>
    <mergeCell ref="D28:H28"/>
    <mergeCell ref="K28:T28"/>
    <mergeCell ref="K21:L21"/>
    <mergeCell ref="M21:N21"/>
    <mergeCell ref="O21:P21"/>
    <mergeCell ref="Q21:R21"/>
    <mergeCell ref="S21:T21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1">
    <dataValidation type="list" allowBlank="1" showInputMessage="1" showErrorMessage="1" sqref="S37:S41 AA23:AA26 AC8:AC18 W31:W32 Q46:Q59" xr:uid="{00000000-0002-0000-0100-000000000000}">
      <formula1>$AI$2:$AI$3</formula1>
    </dataValidation>
    <dataValidation type="list" allowBlank="1" showInputMessage="1" showErrorMessage="1" sqref="T37:T41 AB23:AB26 AD8:AD18 X31:X32 R46:R59" xr:uid="{00000000-0002-0000-0100-000001000000}">
      <formula1>$AJ$1:$AJ$7</formula1>
    </dataValidation>
    <dataValidation type="list" allowBlank="1" showInputMessage="1" showErrorMessage="1" sqref="R37:R41" xr:uid="{00000000-0002-0000-0100-000002000000}">
      <formula1>$AG$5:$AG$6</formula1>
    </dataValidation>
    <dataValidation type="list" allowBlank="1" showInputMessage="1" showErrorMessage="1" sqref="Z23:Z26" xr:uid="{00000000-0002-0000-0100-000003000000}">
      <formula1>$AH$6:$AH$6</formula1>
    </dataValidation>
    <dataValidation type="list" allowBlank="1" showInputMessage="1" showErrorMessage="1" sqref="Y25:Y26 AA18 U31:U32 Q41" xr:uid="{00000000-0002-0000-0100-000004000000}">
      <formula1>#REF!</formula1>
    </dataValidation>
    <dataValidation type="list" allowBlank="1" showInputMessage="1" showErrorMessage="1" sqref="Q37:Q40" xr:uid="{00000000-0002-0000-0100-000005000000}">
      <formula1>$AF$4:$AF$5</formula1>
    </dataValidation>
    <dataValidation type="list" allowBlank="1" showInputMessage="1" showErrorMessage="1" sqref="Y23:Y24 AA8:AA17" xr:uid="{00000000-0002-0000-0100-000006000000}">
      <formula1>$AF$4</formula1>
    </dataValidation>
    <dataValidation type="list" allowBlank="1" showInputMessage="1" showErrorMessage="1" sqref="AB8:AB18" xr:uid="{00000000-0002-0000-0100-000007000000}">
      <formula1>$AG$1:$AG$3</formula1>
    </dataValidation>
    <dataValidation type="list" allowBlank="1" showInputMessage="1" showErrorMessage="1" sqref="V31:V32" xr:uid="{00000000-0002-0000-0100-000008000000}">
      <formula1>$AH$4:$AH$4</formula1>
    </dataValidation>
    <dataValidation type="list" allowBlank="1" showInputMessage="1" showErrorMessage="1" sqref="O46:O59" xr:uid="{00000000-0002-0000-0100-000009000000}">
      <formula1>$AF$5</formula1>
    </dataValidation>
    <dataValidation type="list" allowBlank="1" showInputMessage="1" showErrorMessage="1" sqref="P46:P59" xr:uid="{00000000-0002-0000-0100-00000A000000}">
      <formula1>$AH$1:$AH$2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K1" zoomScale="126" zoomScaleNormal="126" workbookViewId="0">
      <selection activeCell="K13" sqref="A13:XFD13"/>
    </sheetView>
  </sheetViews>
  <sheetFormatPr defaultColWidth="11.42578125" defaultRowHeight="15" x14ac:dyDescent="0.25"/>
  <cols>
    <col min="2" max="2" width="39.1406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85546875" customWidth="1"/>
    <col min="10" max="10" width="29.140625" customWidth="1"/>
    <col min="11" max="11" width="16.140625" customWidth="1"/>
    <col min="12" max="12" width="24.42578125" customWidth="1"/>
    <col min="13" max="13" width="19" customWidth="1"/>
    <col min="14" max="14" width="20" customWidth="1"/>
    <col min="15" max="15" width="17.5703125" customWidth="1"/>
    <col min="16" max="16" width="18.5703125" customWidth="1"/>
    <col min="17" max="17" width="31.85546875" customWidth="1"/>
    <col min="18" max="18" width="28" customWidth="1"/>
    <col min="19" max="19" width="16.85546875" customWidth="1"/>
    <col min="20" max="20" width="19.140625" customWidth="1"/>
    <col min="21" max="21" width="22.85546875" customWidth="1"/>
    <col min="22" max="22" width="28.140625" customWidth="1"/>
    <col min="23" max="23" width="20.140625" customWidth="1"/>
    <col min="24" max="24" width="25" customWidth="1"/>
    <col min="25" max="25" width="16.42578125" customWidth="1"/>
    <col min="26" max="26" width="20.140625" customWidth="1"/>
    <col min="27" max="27" width="21.5703125" customWidth="1"/>
    <col min="28" max="28" width="27.5703125" customWidth="1"/>
    <col min="29" max="29" width="23.42578125" customWidth="1"/>
    <col min="39" max="39" width="11.42578125" style="15"/>
    <col min="40" max="40" width="44.5703125" style="15" bestFit="1" customWidth="1"/>
    <col min="41" max="41" width="13.140625" style="15" bestFit="1" customWidth="1"/>
  </cols>
  <sheetData>
    <row r="1" spans="1:99" x14ac:dyDescent="0.25">
      <c r="AM1" s="15" t="s">
        <v>6</v>
      </c>
      <c r="AN1" s="15" t="s">
        <v>16</v>
      </c>
      <c r="AO1" s="15" t="s">
        <v>2</v>
      </c>
      <c r="AP1" s="15" t="s">
        <v>30</v>
      </c>
    </row>
    <row r="2" spans="1:99" s="84" customFormat="1" ht="12.75" x14ac:dyDescent="0.2">
      <c r="E2" s="85" t="s">
        <v>113</v>
      </c>
      <c r="AM2" s="89" t="s">
        <v>8</v>
      </c>
      <c r="AN2" s="89" t="s">
        <v>17</v>
      </c>
      <c r="AO2" s="89"/>
      <c r="AP2" s="89" t="s">
        <v>31</v>
      </c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</row>
    <row r="3" spans="1:99" x14ac:dyDescent="0.25">
      <c r="AN3" s="14"/>
      <c r="AP3" s="14" t="s">
        <v>33</v>
      </c>
      <c r="AQ3" s="24"/>
    </row>
    <row r="4" spans="1:99" s="86" customFormat="1" ht="12.75" x14ac:dyDescent="0.2">
      <c r="A4" s="84"/>
      <c r="B4" s="84"/>
      <c r="C4" s="85" t="s">
        <v>117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M4" s="87"/>
      <c r="AN4" s="89" t="s">
        <v>19</v>
      </c>
      <c r="AO4" s="87"/>
      <c r="AP4" s="90" t="s">
        <v>34</v>
      </c>
    </row>
    <row r="5" spans="1:99" s="93" customFormat="1" ht="18.75" x14ac:dyDescent="0.3">
      <c r="A5" s="208" t="s">
        <v>64</v>
      </c>
      <c r="B5" s="209"/>
      <c r="C5" s="209"/>
      <c r="D5" s="208" t="s">
        <v>48</v>
      </c>
      <c r="E5" s="209"/>
      <c r="F5" s="209"/>
      <c r="G5" s="209"/>
      <c r="H5" s="210"/>
      <c r="I5" s="91"/>
      <c r="J5" s="92"/>
      <c r="K5" s="204" t="s">
        <v>69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4" t="s">
        <v>81</v>
      </c>
      <c r="AB5" s="205"/>
      <c r="AC5" s="205"/>
      <c r="AD5" s="205"/>
      <c r="AE5" s="205"/>
      <c r="AM5" s="94"/>
      <c r="AN5" s="95"/>
      <c r="AO5" s="94"/>
      <c r="AP5" s="95" t="s">
        <v>35</v>
      </c>
    </row>
    <row r="6" spans="1:99" s="27" customFormat="1" ht="30.6" customHeight="1" x14ac:dyDescent="0.25">
      <c r="A6" s="96" t="s">
        <v>63</v>
      </c>
      <c r="B6" s="97" t="s">
        <v>202</v>
      </c>
      <c r="C6" s="97" t="s">
        <v>77</v>
      </c>
      <c r="D6" s="97" t="s">
        <v>203</v>
      </c>
      <c r="E6" s="97" t="s">
        <v>70</v>
      </c>
      <c r="F6" s="97" t="s">
        <v>204</v>
      </c>
      <c r="G6" s="97" t="s">
        <v>205</v>
      </c>
      <c r="H6" s="97" t="s">
        <v>206</v>
      </c>
      <c r="I6" s="96" t="s">
        <v>207</v>
      </c>
      <c r="J6" s="96" t="s">
        <v>208</v>
      </c>
      <c r="K6" s="206" t="s">
        <v>109</v>
      </c>
      <c r="L6" s="207"/>
      <c r="M6" s="206" t="s">
        <v>106</v>
      </c>
      <c r="N6" s="207"/>
      <c r="O6" s="206" t="s">
        <v>100</v>
      </c>
      <c r="P6" s="207"/>
      <c r="Q6" s="206" t="s">
        <v>89</v>
      </c>
      <c r="R6" s="207"/>
      <c r="S6" s="206" t="s">
        <v>105</v>
      </c>
      <c r="T6" s="207"/>
      <c r="U6" s="206" t="s">
        <v>107</v>
      </c>
      <c r="V6" s="207"/>
      <c r="W6" s="206" t="s">
        <v>95</v>
      </c>
      <c r="X6" s="207"/>
      <c r="Y6" s="206" t="s">
        <v>84</v>
      </c>
      <c r="Z6" s="207"/>
      <c r="AA6" s="97" t="s">
        <v>209</v>
      </c>
      <c r="AB6" s="97" t="s">
        <v>210</v>
      </c>
      <c r="AC6" s="97" t="s">
        <v>211</v>
      </c>
      <c r="AD6" s="97" t="s">
        <v>212</v>
      </c>
      <c r="AE6" s="97" t="s">
        <v>27</v>
      </c>
      <c r="AM6" s="16"/>
      <c r="AN6" s="15" t="s">
        <v>24</v>
      </c>
      <c r="AO6" s="16"/>
      <c r="AP6" s="15" t="s">
        <v>38</v>
      </c>
    </row>
    <row r="7" spans="1:99" s="5" customFormat="1" ht="13.3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0" t="s">
        <v>116</v>
      </c>
      <c r="L7" s="10" t="s">
        <v>74</v>
      </c>
      <c r="M7" s="10" t="s">
        <v>116</v>
      </c>
      <c r="N7" s="10" t="s">
        <v>74</v>
      </c>
      <c r="O7" s="10" t="s">
        <v>116</v>
      </c>
      <c r="P7" s="10" t="s">
        <v>74</v>
      </c>
      <c r="Q7" s="10" t="s">
        <v>116</v>
      </c>
      <c r="R7" s="10" t="s">
        <v>74</v>
      </c>
      <c r="S7" s="10" t="s">
        <v>116</v>
      </c>
      <c r="T7" s="10" t="s">
        <v>74</v>
      </c>
      <c r="U7" s="10" t="s">
        <v>116</v>
      </c>
      <c r="V7" s="10" t="s">
        <v>74</v>
      </c>
      <c r="W7" s="10" t="s">
        <v>116</v>
      </c>
      <c r="X7" s="10" t="s">
        <v>74</v>
      </c>
      <c r="Y7" s="10" t="s">
        <v>116</v>
      </c>
      <c r="Z7" s="10" t="s">
        <v>74</v>
      </c>
      <c r="AA7" s="8"/>
      <c r="AB7" s="8"/>
      <c r="AC7" s="8"/>
      <c r="AD7" s="8"/>
      <c r="AE7" s="8"/>
      <c r="AM7" s="16"/>
      <c r="AN7" s="14"/>
      <c r="AO7" s="16"/>
      <c r="AP7" s="15" t="s">
        <v>39</v>
      </c>
      <c r="AQ7" s="27"/>
    </row>
    <row r="8" spans="1:99" s="2" customFormat="1" x14ac:dyDescent="0.25">
      <c r="A8" s="29">
        <v>1</v>
      </c>
      <c r="B8" s="29"/>
      <c r="C8" s="29"/>
      <c r="D8" s="43"/>
      <c r="E8" s="29"/>
      <c r="F8" s="40"/>
      <c r="G8" s="40"/>
      <c r="H8" s="40"/>
      <c r="I8" s="29"/>
      <c r="J8" s="29"/>
      <c r="K8" s="42"/>
      <c r="L8" s="29"/>
      <c r="M8" s="42"/>
      <c r="N8" s="29"/>
      <c r="O8" s="42"/>
      <c r="P8" s="29"/>
      <c r="Q8" s="42"/>
      <c r="R8" s="29"/>
      <c r="S8" s="29"/>
      <c r="T8" s="29"/>
      <c r="U8" s="42"/>
      <c r="V8" s="29"/>
      <c r="W8" s="45"/>
      <c r="X8" s="10"/>
      <c r="Y8" s="42"/>
      <c r="Z8" s="29"/>
      <c r="AA8" s="29"/>
      <c r="AB8" s="29"/>
      <c r="AC8" s="29"/>
      <c r="AD8" s="29"/>
      <c r="AE8" s="29"/>
      <c r="AM8" s="17"/>
      <c r="AN8" s="28"/>
      <c r="AO8" s="25"/>
      <c r="AP8" s="28"/>
      <c r="AQ8" s="28"/>
    </row>
    <row r="9" spans="1:99" s="2" customForma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M9" s="17"/>
      <c r="AN9" s="28"/>
      <c r="AO9" s="25"/>
      <c r="AP9" s="28"/>
      <c r="AQ9" s="28"/>
    </row>
    <row r="10" spans="1:99" s="2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M10" s="17"/>
      <c r="AN10" s="25"/>
      <c r="AO10" s="25"/>
      <c r="AP10" s="28"/>
      <c r="AQ10" s="28"/>
    </row>
    <row r="11" spans="1:99" s="86" customFormat="1" ht="12.75" x14ac:dyDescent="0.2">
      <c r="A11" s="84"/>
      <c r="B11" s="84"/>
      <c r="C11" s="85" t="s">
        <v>114</v>
      </c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AM11" s="87"/>
      <c r="AN11" s="88"/>
      <c r="AO11" s="88"/>
    </row>
    <row r="12" spans="1:99" s="5" customFormat="1" ht="23.25" x14ac:dyDescent="0.35">
      <c r="A12" s="184" t="s">
        <v>64</v>
      </c>
      <c r="B12" s="185"/>
      <c r="C12" s="185"/>
      <c r="D12" s="184" t="s">
        <v>48</v>
      </c>
      <c r="E12" s="185"/>
      <c r="F12" s="185"/>
      <c r="G12" s="185"/>
      <c r="H12" s="189"/>
      <c r="I12" s="32"/>
      <c r="J12" s="33"/>
      <c r="K12" s="186" t="s">
        <v>69</v>
      </c>
      <c r="L12" s="187"/>
      <c r="M12" s="187"/>
      <c r="N12" s="187"/>
      <c r="O12" s="187"/>
      <c r="P12" s="187"/>
      <c r="Q12" s="187"/>
      <c r="R12" s="187"/>
      <c r="S12" s="187"/>
      <c r="T12" s="187"/>
      <c r="U12" s="186" t="s">
        <v>81</v>
      </c>
      <c r="V12" s="187"/>
      <c r="W12" s="187"/>
      <c r="X12" s="187"/>
      <c r="Y12" s="187"/>
      <c r="AM12" s="16"/>
      <c r="AN12" s="26"/>
      <c r="AO12" s="16"/>
    </row>
    <row r="13" spans="1:99" s="27" customFormat="1" ht="36.950000000000003" customHeight="1" x14ac:dyDescent="0.25">
      <c r="A13" s="96" t="s">
        <v>63</v>
      </c>
      <c r="B13" s="97" t="s">
        <v>202</v>
      </c>
      <c r="C13" s="97" t="s">
        <v>77</v>
      </c>
      <c r="D13" s="97" t="s">
        <v>203</v>
      </c>
      <c r="E13" s="97" t="s">
        <v>70</v>
      </c>
      <c r="F13" s="97" t="s">
        <v>204</v>
      </c>
      <c r="G13" s="97" t="s">
        <v>205</v>
      </c>
      <c r="H13" s="97" t="s">
        <v>206</v>
      </c>
      <c r="I13" s="96" t="s">
        <v>207</v>
      </c>
      <c r="J13" s="96" t="s">
        <v>208</v>
      </c>
      <c r="K13" s="206" t="s">
        <v>109</v>
      </c>
      <c r="L13" s="207"/>
      <c r="M13" s="206" t="s">
        <v>106</v>
      </c>
      <c r="N13" s="207"/>
      <c r="O13" s="206" t="s">
        <v>110</v>
      </c>
      <c r="P13" s="207"/>
      <c r="Q13" s="206" t="s">
        <v>95</v>
      </c>
      <c r="R13" s="207"/>
      <c r="S13" s="206" t="s">
        <v>84</v>
      </c>
      <c r="T13" s="211"/>
      <c r="U13" s="97" t="s">
        <v>209</v>
      </c>
      <c r="V13" s="97" t="s">
        <v>210</v>
      </c>
      <c r="W13" s="97" t="s">
        <v>211</v>
      </c>
      <c r="X13" s="97" t="s">
        <v>212</v>
      </c>
      <c r="Y13" s="97" t="s">
        <v>27</v>
      </c>
      <c r="AM13" s="16"/>
      <c r="AN13" s="26"/>
      <c r="AO13" s="16"/>
    </row>
    <row r="14" spans="1:99" s="5" customFormat="1" ht="15.7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10" t="s">
        <v>116</v>
      </c>
      <c r="L14" s="10" t="s">
        <v>74</v>
      </c>
      <c r="M14" s="10" t="s">
        <v>116</v>
      </c>
      <c r="N14" s="10" t="s">
        <v>74</v>
      </c>
      <c r="O14" s="10" t="s">
        <v>116</v>
      </c>
      <c r="P14" s="10" t="s">
        <v>74</v>
      </c>
      <c r="Q14" s="10" t="s">
        <v>116</v>
      </c>
      <c r="R14" s="10" t="s">
        <v>74</v>
      </c>
      <c r="S14" s="10" t="s">
        <v>116</v>
      </c>
      <c r="T14" s="10" t="s">
        <v>74</v>
      </c>
      <c r="U14" s="8"/>
      <c r="V14" s="8"/>
      <c r="W14" s="8"/>
      <c r="X14" s="8"/>
      <c r="Y14" s="8"/>
      <c r="AM14" s="16"/>
      <c r="AN14" s="16"/>
      <c r="AO14" s="16"/>
    </row>
    <row r="15" spans="1:99" s="2" customForma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10" t="s">
        <v>76</v>
      </c>
      <c r="R15" s="10" t="s">
        <v>76</v>
      </c>
      <c r="S15" s="29"/>
      <c r="T15" s="29"/>
      <c r="U15" s="29"/>
      <c r="V15" s="29"/>
      <c r="W15" s="29"/>
      <c r="X15" s="29"/>
      <c r="Y15" s="29"/>
      <c r="AM15" s="17"/>
      <c r="AN15" s="17"/>
      <c r="AO15" s="17"/>
    </row>
    <row r="16" spans="1:99" s="2" customForma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AM16" s="17"/>
      <c r="AN16" s="17"/>
      <c r="AO16" s="17"/>
    </row>
    <row r="17" spans="1:41" s="2" customForma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AM17" s="17"/>
      <c r="AN17" s="17"/>
      <c r="AO17" s="17"/>
    </row>
    <row r="18" spans="1:41" s="5" customFormat="1" ht="31.5" x14ac:dyDescent="0.5">
      <c r="A18" s="3"/>
      <c r="B18" s="3"/>
      <c r="C18" s="4" t="s">
        <v>115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AM18" s="16"/>
      <c r="AN18" s="16"/>
      <c r="AO18" s="16"/>
    </row>
    <row r="19" spans="1:41" s="5" customFormat="1" ht="23.25" x14ac:dyDescent="0.35">
      <c r="A19" s="184" t="s">
        <v>64</v>
      </c>
      <c r="B19" s="185"/>
      <c r="C19" s="185"/>
      <c r="D19" s="184" t="s">
        <v>48</v>
      </c>
      <c r="E19" s="185"/>
      <c r="F19" s="185"/>
      <c r="G19" s="185"/>
      <c r="H19" s="189"/>
      <c r="I19" s="32"/>
      <c r="J19" s="33"/>
      <c r="K19" s="186" t="s">
        <v>69</v>
      </c>
      <c r="L19" s="187"/>
      <c r="M19" s="187"/>
      <c r="N19" s="187"/>
      <c r="O19" s="187"/>
      <c r="P19" s="187"/>
      <c r="Q19" s="186" t="s">
        <v>81</v>
      </c>
      <c r="R19" s="187"/>
      <c r="S19" s="187"/>
      <c r="T19" s="187"/>
      <c r="U19" s="187"/>
      <c r="AM19" s="16"/>
      <c r="AN19" s="16"/>
      <c r="AO19" s="16"/>
    </row>
    <row r="20" spans="1:41" s="5" customFormat="1" ht="47.25" x14ac:dyDescent="0.25">
      <c r="A20" s="6" t="s">
        <v>63</v>
      </c>
      <c r="B20" s="7" t="s">
        <v>67</v>
      </c>
      <c r="C20" s="7" t="s">
        <v>77</v>
      </c>
      <c r="D20" s="7" t="s">
        <v>101</v>
      </c>
      <c r="E20" s="7" t="s">
        <v>70</v>
      </c>
      <c r="F20" s="7" t="s">
        <v>61</v>
      </c>
      <c r="G20" s="7" t="s">
        <v>71</v>
      </c>
      <c r="H20" s="7" t="s">
        <v>58</v>
      </c>
      <c r="I20" s="6" t="s">
        <v>28</v>
      </c>
      <c r="J20" s="6" t="s">
        <v>59</v>
      </c>
      <c r="K20" s="192" t="s">
        <v>112</v>
      </c>
      <c r="L20" s="193"/>
      <c r="M20" s="192" t="s">
        <v>95</v>
      </c>
      <c r="N20" s="193"/>
      <c r="O20" s="192" t="s">
        <v>84</v>
      </c>
      <c r="P20" s="203"/>
      <c r="Q20" s="7" t="s">
        <v>108</v>
      </c>
      <c r="R20" s="7" t="s">
        <v>79</v>
      </c>
      <c r="S20" s="7" t="s">
        <v>80</v>
      </c>
      <c r="T20" s="7" t="s">
        <v>29</v>
      </c>
      <c r="U20" s="7" t="s">
        <v>27</v>
      </c>
      <c r="AM20" s="16"/>
      <c r="AN20" s="16"/>
      <c r="AO20" s="16"/>
    </row>
    <row r="21" spans="1:41" s="5" customForma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10" t="s">
        <v>116</v>
      </c>
      <c r="L21" s="10" t="s">
        <v>74</v>
      </c>
      <c r="M21" s="10" t="s">
        <v>116</v>
      </c>
      <c r="N21" s="10" t="s">
        <v>74</v>
      </c>
      <c r="O21" s="10" t="s">
        <v>116</v>
      </c>
      <c r="P21" s="10" t="s">
        <v>74</v>
      </c>
      <c r="Q21" s="8"/>
      <c r="R21" s="8"/>
      <c r="S21" s="8"/>
      <c r="T21" s="8"/>
      <c r="U21" s="8"/>
      <c r="AM21" s="16"/>
      <c r="AN21" s="16"/>
      <c r="AO21" s="16"/>
    </row>
    <row r="22" spans="1:41" s="2" customForma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AM22" s="17"/>
      <c r="AN22" s="17"/>
      <c r="AO22" s="17"/>
    </row>
    <row r="23" spans="1:41" s="2" customForma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AM23" s="17"/>
      <c r="AN23" s="17"/>
      <c r="AO23" s="17"/>
    </row>
    <row r="24" spans="1:41" s="2" customFormat="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AM24" s="17"/>
      <c r="AN24" s="17"/>
      <c r="AO24" s="17"/>
    </row>
    <row r="25" spans="1:41" s="2" customFormat="1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AM25" s="17"/>
      <c r="AN25" s="17"/>
      <c r="AO25" s="17"/>
    </row>
    <row r="26" spans="1:41" s="2" customFormat="1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AM26" s="17"/>
      <c r="AN26" s="17"/>
      <c r="AO26" s="17"/>
    </row>
    <row r="27" spans="1:41" s="2" customFormat="1" x14ac:dyDescent="0.25">
      <c r="A27" s="29"/>
      <c r="B27" s="29"/>
      <c r="C27" s="29"/>
      <c r="D27" s="29" t="s">
        <v>76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AM27" s="17"/>
      <c r="AN27" s="17"/>
      <c r="AO27" s="17"/>
    </row>
    <row r="28" spans="1:41" s="2" customForma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AM28" s="17"/>
      <c r="AN28" s="17"/>
      <c r="AO28" s="17"/>
    </row>
    <row r="29" spans="1:41" s="2" customForma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AM29" s="17"/>
      <c r="AN29" s="17"/>
      <c r="AO29" s="17"/>
    </row>
    <row r="30" spans="1:41" s="2" customForma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AM30" s="17"/>
      <c r="AN30" s="17"/>
      <c r="AO30" s="17"/>
    </row>
    <row r="31" spans="1:41" s="2" customForma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AM31" s="17"/>
      <c r="AN31" s="17"/>
      <c r="AO31" s="17"/>
    </row>
    <row r="32" spans="1:41" s="2" customForma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AM32" s="17"/>
      <c r="AN32" s="17"/>
      <c r="AO32" s="17"/>
    </row>
    <row r="33" spans="1:41" s="2" customForma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AM33" s="17"/>
      <c r="AN33" s="17"/>
      <c r="AO33" s="17"/>
    </row>
    <row r="34" spans="1:41" s="2" customForma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AM34" s="17"/>
      <c r="AN34" s="17"/>
      <c r="AO34" s="17"/>
    </row>
    <row r="35" spans="1:41" s="2" customForma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AM35" s="17"/>
      <c r="AN35" s="17"/>
      <c r="AO35" s="17"/>
    </row>
    <row r="36" spans="1:41" s="2" customForma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AM36" s="17"/>
      <c r="AN36" s="17"/>
      <c r="AO36" s="17"/>
    </row>
    <row r="37" spans="1:41" s="2" customForma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AM37" s="17"/>
      <c r="AN37" s="17"/>
      <c r="AO37" s="17"/>
    </row>
    <row r="38" spans="1:41" s="2" customForma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AM38" s="17"/>
      <c r="AN38" s="17"/>
      <c r="AO38" s="17"/>
    </row>
    <row r="39" spans="1:41" s="2" customForma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AM39" s="17"/>
      <c r="AN39" s="17"/>
      <c r="AO39" s="17"/>
    </row>
    <row r="40" spans="1:41" s="2" customForma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AM40" s="17"/>
      <c r="AN40" s="17"/>
      <c r="AO40" s="17"/>
    </row>
    <row r="41" spans="1:41" s="2" customForma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AM41" s="17"/>
      <c r="AN41" s="17"/>
      <c r="AO41" s="17"/>
    </row>
    <row r="42" spans="1:41" s="2" customForma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AM42" s="17"/>
      <c r="AN42" s="17"/>
      <c r="AO42" s="17"/>
    </row>
    <row r="43" spans="1:41" s="2" customForma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AM43" s="17"/>
      <c r="AN43" s="17"/>
      <c r="AO43" s="17"/>
    </row>
    <row r="44" spans="1:41" s="2" customForma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AM44" s="17"/>
      <c r="AN44" s="17"/>
      <c r="AO44" s="17"/>
    </row>
    <row r="45" spans="1:41" s="2" customFormat="1" x14ac:dyDescent="0.2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AM45" s="17"/>
      <c r="AN45" s="17"/>
      <c r="AO45" s="17"/>
    </row>
    <row r="46" spans="1:41" s="2" customForma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AM46" s="17"/>
      <c r="AN46" s="17"/>
      <c r="AO46" s="17"/>
    </row>
    <row r="47" spans="1:41" s="2" customFormat="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AM47" s="17"/>
      <c r="AN47" s="17"/>
      <c r="AO47" s="17"/>
    </row>
    <row r="48" spans="1:41" s="2" customFormat="1" x14ac:dyDescent="0.25">
      <c r="AM48" s="17"/>
      <c r="AN48" s="17"/>
      <c r="AO48" s="17"/>
    </row>
    <row r="49" spans="39:41" s="2" customFormat="1" x14ac:dyDescent="0.25">
      <c r="AM49" s="17"/>
      <c r="AN49" s="17"/>
      <c r="AO49" s="17"/>
    </row>
    <row r="50" spans="39:41" s="2" customFormat="1" x14ac:dyDescent="0.25">
      <c r="AM50" s="17"/>
      <c r="AN50" s="17"/>
      <c r="AO50" s="17"/>
    </row>
    <row r="51" spans="39:41" s="2" customFormat="1" x14ac:dyDescent="0.25">
      <c r="AM51" s="17"/>
      <c r="AN51" s="17"/>
      <c r="AO51" s="17"/>
    </row>
    <row r="52" spans="39:41" s="2" customFormat="1" x14ac:dyDescent="0.25">
      <c r="AM52" s="17"/>
      <c r="AN52" s="17"/>
      <c r="AO52" s="17"/>
    </row>
    <row r="53" spans="39:41" s="2" customFormat="1" x14ac:dyDescent="0.25">
      <c r="AM53" s="17"/>
      <c r="AN53" s="17"/>
      <c r="AO53" s="17"/>
    </row>
    <row r="54" spans="39:41" s="2" customFormat="1" x14ac:dyDescent="0.25">
      <c r="AM54" s="17"/>
      <c r="AN54" s="17"/>
      <c r="AO54" s="17"/>
    </row>
    <row r="55" spans="39:41" s="2" customFormat="1" x14ac:dyDescent="0.25">
      <c r="AM55" s="17"/>
      <c r="AN55" s="17"/>
      <c r="AO55" s="17"/>
    </row>
    <row r="56" spans="39:41" s="2" customFormat="1" x14ac:dyDescent="0.25">
      <c r="AM56" s="17"/>
      <c r="AN56" s="17"/>
      <c r="AO56" s="17"/>
    </row>
    <row r="57" spans="39:41" s="2" customFormat="1" x14ac:dyDescent="0.25">
      <c r="AM57" s="17"/>
      <c r="AN57" s="17"/>
      <c r="AO57" s="17"/>
    </row>
    <row r="58" spans="39:41" s="2" customFormat="1" x14ac:dyDescent="0.25">
      <c r="AM58" s="17"/>
      <c r="AN58" s="17"/>
      <c r="AO58" s="17"/>
    </row>
    <row r="59" spans="39:41" s="2" customFormat="1" x14ac:dyDescent="0.25">
      <c r="AM59" s="17"/>
      <c r="AN59" s="17"/>
      <c r="AO59" s="17"/>
    </row>
    <row r="60" spans="39:41" s="2" customFormat="1" x14ac:dyDescent="0.25">
      <c r="AM60" s="17"/>
      <c r="AN60" s="17"/>
      <c r="AO60" s="17"/>
    </row>
    <row r="61" spans="39:41" s="2" customFormat="1" x14ac:dyDescent="0.25">
      <c r="AM61" s="17"/>
      <c r="AN61" s="17"/>
      <c r="AO61" s="17"/>
    </row>
    <row r="62" spans="39:41" s="2" customFormat="1" x14ac:dyDescent="0.25">
      <c r="AM62" s="17"/>
      <c r="AN62" s="17"/>
      <c r="AO62" s="17"/>
    </row>
    <row r="63" spans="39:41" s="2" customFormat="1" x14ac:dyDescent="0.25">
      <c r="AM63" s="17"/>
      <c r="AN63" s="17"/>
      <c r="AO63" s="17"/>
    </row>
    <row r="64" spans="39:41" s="2" customFormat="1" x14ac:dyDescent="0.25">
      <c r="AM64" s="17"/>
      <c r="AN64" s="17"/>
      <c r="AO64" s="17"/>
    </row>
    <row r="65" spans="39:41" s="2" customFormat="1" x14ac:dyDescent="0.25">
      <c r="AM65" s="17"/>
      <c r="AN65" s="17"/>
      <c r="AO65" s="17"/>
    </row>
    <row r="66" spans="39:41" s="2" customFormat="1" x14ac:dyDescent="0.25">
      <c r="AM66" s="17"/>
      <c r="AN66" s="17"/>
      <c r="AO66" s="17"/>
    </row>
    <row r="67" spans="39:41" s="2" customFormat="1" x14ac:dyDescent="0.25">
      <c r="AM67" s="17"/>
      <c r="AN67" s="17"/>
      <c r="AO67" s="17"/>
    </row>
    <row r="68" spans="39:41" s="2" customFormat="1" x14ac:dyDescent="0.25">
      <c r="AM68" s="17"/>
      <c r="AN68" s="17"/>
      <c r="AO68" s="17"/>
    </row>
    <row r="69" spans="39:41" s="2" customFormat="1" x14ac:dyDescent="0.25">
      <c r="AM69" s="17"/>
      <c r="AN69" s="17"/>
      <c r="AO69" s="17"/>
    </row>
    <row r="70" spans="39:41" s="2" customFormat="1" x14ac:dyDescent="0.25">
      <c r="AM70" s="17"/>
      <c r="AN70" s="17"/>
      <c r="AO70" s="17"/>
    </row>
    <row r="71" spans="39:41" s="2" customFormat="1" x14ac:dyDescent="0.25">
      <c r="AM71" s="17"/>
      <c r="AN71" s="17"/>
      <c r="AO71" s="17"/>
    </row>
    <row r="72" spans="39:41" s="2" customFormat="1" x14ac:dyDescent="0.25">
      <c r="AM72" s="17"/>
      <c r="AN72" s="17"/>
      <c r="AO72" s="17"/>
    </row>
    <row r="73" spans="39:41" s="2" customFormat="1" x14ac:dyDescent="0.25">
      <c r="AM73" s="17"/>
      <c r="AN73" s="17"/>
      <c r="AO73" s="17"/>
    </row>
    <row r="74" spans="39:41" s="2" customFormat="1" x14ac:dyDescent="0.25">
      <c r="AM74" s="17"/>
      <c r="AN74" s="17"/>
      <c r="AO74" s="17"/>
    </row>
    <row r="75" spans="39:41" s="2" customFormat="1" x14ac:dyDescent="0.25">
      <c r="AM75" s="17"/>
      <c r="AN75" s="17"/>
      <c r="AO75" s="17"/>
    </row>
    <row r="76" spans="39:41" s="2" customFormat="1" x14ac:dyDescent="0.25">
      <c r="AM76" s="17"/>
      <c r="AN76" s="17"/>
      <c r="AO76" s="17"/>
    </row>
    <row r="77" spans="39:41" s="2" customFormat="1" x14ac:dyDescent="0.25">
      <c r="AM77" s="17"/>
      <c r="AN77" s="17"/>
      <c r="AO77" s="17"/>
    </row>
    <row r="78" spans="39:41" s="2" customFormat="1" x14ac:dyDescent="0.25">
      <c r="AM78" s="17"/>
      <c r="AN78" s="17"/>
      <c r="AO78" s="17"/>
    </row>
    <row r="79" spans="39:41" s="2" customFormat="1" x14ac:dyDescent="0.25">
      <c r="AM79" s="17"/>
      <c r="AN79" s="17"/>
      <c r="AO79" s="17"/>
    </row>
    <row r="80" spans="39:41" s="2" customFormat="1" x14ac:dyDescent="0.25">
      <c r="AM80" s="17"/>
      <c r="AN80" s="17"/>
      <c r="AO80" s="17"/>
    </row>
    <row r="81" spans="39:41" s="2" customFormat="1" x14ac:dyDescent="0.25">
      <c r="AM81" s="17"/>
      <c r="AN81" s="17"/>
      <c r="AO81" s="17"/>
    </row>
    <row r="82" spans="39:41" s="2" customFormat="1" x14ac:dyDescent="0.25">
      <c r="AM82" s="17"/>
      <c r="AN82" s="17"/>
      <c r="AO82" s="17"/>
    </row>
    <row r="83" spans="39:41" s="2" customFormat="1" x14ac:dyDescent="0.25">
      <c r="AM83" s="17"/>
      <c r="AN83" s="17"/>
      <c r="AO83" s="17"/>
    </row>
    <row r="84" spans="39:41" s="2" customFormat="1" x14ac:dyDescent="0.25">
      <c r="AM84" s="17"/>
      <c r="AN84" s="17"/>
      <c r="AO84" s="17"/>
    </row>
    <row r="85" spans="39:41" s="2" customFormat="1" x14ac:dyDescent="0.25">
      <c r="AM85" s="17"/>
      <c r="AN85" s="17"/>
      <c r="AO85" s="17"/>
    </row>
    <row r="86" spans="39:41" s="2" customFormat="1" x14ac:dyDescent="0.25">
      <c r="AM86" s="17"/>
      <c r="AN86" s="17"/>
      <c r="AO86" s="17"/>
    </row>
    <row r="87" spans="39:41" s="2" customFormat="1" x14ac:dyDescent="0.25">
      <c r="AM87" s="17"/>
      <c r="AN87" s="17"/>
      <c r="AO87" s="17"/>
    </row>
    <row r="88" spans="39:41" s="2" customFormat="1" x14ac:dyDescent="0.25">
      <c r="AM88" s="17"/>
      <c r="AN88" s="17"/>
      <c r="AO88" s="17"/>
    </row>
    <row r="89" spans="39:41" s="2" customFormat="1" x14ac:dyDescent="0.25">
      <c r="AM89" s="17"/>
      <c r="AN89" s="17"/>
      <c r="AO89" s="17"/>
    </row>
    <row r="90" spans="39:41" s="2" customFormat="1" x14ac:dyDescent="0.25">
      <c r="AM90" s="17"/>
      <c r="AN90" s="17"/>
      <c r="AO90" s="17"/>
    </row>
    <row r="91" spans="39:41" s="2" customFormat="1" x14ac:dyDescent="0.25">
      <c r="AM91" s="17"/>
      <c r="AN91" s="17"/>
      <c r="AO91" s="17"/>
    </row>
    <row r="92" spans="39:41" s="2" customFormat="1" x14ac:dyDescent="0.25">
      <c r="AM92" s="17"/>
      <c r="AN92" s="17"/>
      <c r="AO92" s="17"/>
    </row>
    <row r="93" spans="39:41" s="2" customFormat="1" x14ac:dyDescent="0.25">
      <c r="AM93" s="17"/>
      <c r="AN93" s="17"/>
      <c r="AO93" s="17"/>
    </row>
    <row r="94" spans="39:41" s="2" customFormat="1" x14ac:dyDescent="0.25">
      <c r="AM94" s="17"/>
      <c r="AN94" s="17"/>
      <c r="AO94" s="17"/>
    </row>
    <row r="95" spans="39:41" s="2" customFormat="1" x14ac:dyDescent="0.25">
      <c r="AM95" s="17"/>
      <c r="AN95" s="17"/>
      <c r="AO95" s="17"/>
    </row>
    <row r="96" spans="39:41" s="2" customFormat="1" x14ac:dyDescent="0.25">
      <c r="AM96" s="17"/>
      <c r="AN96" s="17"/>
      <c r="AO96" s="17"/>
    </row>
    <row r="97" spans="39:41" s="2" customFormat="1" x14ac:dyDescent="0.25">
      <c r="AM97" s="17"/>
      <c r="AN97" s="17"/>
      <c r="AO97" s="17"/>
    </row>
    <row r="98" spans="39:41" s="2" customFormat="1" x14ac:dyDescent="0.25">
      <c r="AM98" s="17"/>
      <c r="AN98" s="17"/>
      <c r="AO98" s="17"/>
    </row>
    <row r="99" spans="39:41" s="2" customFormat="1" x14ac:dyDescent="0.25">
      <c r="AM99" s="17"/>
      <c r="AN99" s="17"/>
      <c r="AO99" s="17"/>
    </row>
    <row r="100" spans="39:41" s="2" customFormat="1" x14ac:dyDescent="0.25">
      <c r="AM100" s="17"/>
      <c r="AN100" s="17"/>
      <c r="AO100" s="17"/>
    </row>
    <row r="101" spans="39:41" s="2" customFormat="1" x14ac:dyDescent="0.25">
      <c r="AM101" s="17"/>
      <c r="AN101" s="17"/>
      <c r="AO101" s="17"/>
    </row>
    <row r="102" spans="39:41" s="2" customFormat="1" x14ac:dyDescent="0.25">
      <c r="AM102" s="17"/>
      <c r="AN102" s="17"/>
      <c r="AO102" s="17"/>
    </row>
    <row r="103" spans="39:41" s="2" customFormat="1" x14ac:dyDescent="0.25">
      <c r="AM103" s="17"/>
      <c r="AN103" s="17"/>
      <c r="AO103" s="17"/>
    </row>
    <row r="104" spans="39:41" s="2" customFormat="1" x14ac:dyDescent="0.25">
      <c r="AM104" s="17"/>
      <c r="AN104" s="17"/>
      <c r="AO104" s="17"/>
    </row>
    <row r="105" spans="39:41" s="2" customFormat="1" x14ac:dyDescent="0.25">
      <c r="AM105" s="17"/>
      <c r="AN105" s="17"/>
      <c r="AO105" s="17"/>
    </row>
    <row r="106" spans="39:41" s="2" customFormat="1" x14ac:dyDescent="0.25">
      <c r="AM106" s="17"/>
      <c r="AN106" s="17"/>
      <c r="AO106" s="17"/>
    </row>
    <row r="107" spans="39:41" s="2" customFormat="1" x14ac:dyDescent="0.25">
      <c r="AM107" s="17"/>
      <c r="AN107" s="17"/>
      <c r="AO107" s="17"/>
    </row>
    <row r="108" spans="39:41" s="2" customFormat="1" x14ac:dyDescent="0.25">
      <c r="AM108" s="17"/>
      <c r="AN108" s="17"/>
      <c r="AO108" s="17"/>
    </row>
    <row r="109" spans="39:41" s="2" customFormat="1" x14ac:dyDescent="0.25">
      <c r="AM109" s="17"/>
      <c r="AN109" s="17"/>
      <c r="AO109" s="17"/>
    </row>
    <row r="110" spans="39:41" s="2" customFormat="1" x14ac:dyDescent="0.25">
      <c r="AM110" s="17"/>
      <c r="AN110" s="17"/>
      <c r="AO110" s="17"/>
    </row>
    <row r="111" spans="39:41" s="2" customFormat="1" x14ac:dyDescent="0.25">
      <c r="AM111" s="17"/>
      <c r="AN111" s="17"/>
      <c r="AO111" s="17"/>
    </row>
    <row r="112" spans="39:41" s="2" customFormat="1" x14ac:dyDescent="0.25">
      <c r="AM112" s="17"/>
      <c r="AN112" s="17"/>
      <c r="AO112" s="17"/>
    </row>
    <row r="113" spans="39:41" s="2" customFormat="1" x14ac:dyDescent="0.25">
      <c r="AM113" s="17"/>
      <c r="AN113" s="17"/>
      <c r="AO113" s="17"/>
    </row>
    <row r="114" spans="39:41" s="2" customFormat="1" x14ac:dyDescent="0.25">
      <c r="AM114" s="17"/>
      <c r="AN114" s="17"/>
      <c r="AO114" s="17"/>
    </row>
    <row r="115" spans="39:41" s="2" customFormat="1" x14ac:dyDescent="0.25">
      <c r="AM115" s="17"/>
      <c r="AN115" s="17"/>
      <c r="AO115" s="17"/>
    </row>
    <row r="116" spans="39:41" s="2" customFormat="1" x14ac:dyDescent="0.25">
      <c r="AM116" s="17"/>
      <c r="AN116" s="17"/>
      <c r="AO116" s="17"/>
    </row>
    <row r="117" spans="39:41" s="2" customFormat="1" x14ac:dyDescent="0.25">
      <c r="AM117" s="17"/>
      <c r="AN117" s="17"/>
      <c r="AO117" s="17"/>
    </row>
    <row r="118" spans="39:41" s="2" customFormat="1" x14ac:dyDescent="0.25">
      <c r="AM118" s="17"/>
      <c r="AN118" s="17"/>
      <c r="AO118" s="17"/>
    </row>
    <row r="119" spans="39:41" s="2" customFormat="1" x14ac:dyDescent="0.25">
      <c r="AM119" s="17"/>
      <c r="AN119" s="17"/>
      <c r="AO119" s="17"/>
    </row>
    <row r="120" spans="39:41" s="2" customFormat="1" x14ac:dyDescent="0.25">
      <c r="AM120" s="17"/>
      <c r="AN120" s="17"/>
      <c r="AO120" s="17"/>
    </row>
    <row r="121" spans="39:41" s="2" customFormat="1" x14ac:dyDescent="0.25">
      <c r="AM121" s="17"/>
      <c r="AN121" s="17"/>
      <c r="AO121" s="17"/>
    </row>
    <row r="122" spans="39:41" s="2" customFormat="1" x14ac:dyDescent="0.25">
      <c r="AM122" s="17"/>
      <c r="AN122" s="17"/>
      <c r="AO122" s="17"/>
    </row>
    <row r="123" spans="39:41" s="2" customFormat="1" x14ac:dyDescent="0.25">
      <c r="AM123" s="17"/>
      <c r="AN123" s="17"/>
      <c r="AO123" s="17"/>
    </row>
    <row r="124" spans="39:41" s="2" customFormat="1" x14ac:dyDescent="0.25">
      <c r="AM124" s="17"/>
      <c r="AN124" s="17"/>
      <c r="AO124" s="17"/>
    </row>
    <row r="125" spans="39:41" s="2" customFormat="1" x14ac:dyDescent="0.25">
      <c r="AM125" s="17"/>
      <c r="AN125" s="17"/>
      <c r="AO125" s="17"/>
    </row>
    <row r="126" spans="39:41" s="2" customFormat="1" x14ac:dyDescent="0.25">
      <c r="AM126" s="17"/>
      <c r="AN126" s="17"/>
      <c r="AO126" s="17"/>
    </row>
    <row r="127" spans="39:41" s="2" customFormat="1" x14ac:dyDescent="0.25">
      <c r="AM127" s="17"/>
      <c r="AN127" s="17"/>
      <c r="AO127" s="17"/>
    </row>
    <row r="128" spans="39:41" s="2" customFormat="1" x14ac:dyDescent="0.25">
      <c r="AM128" s="17"/>
      <c r="AN128" s="17"/>
      <c r="AO128" s="17"/>
    </row>
    <row r="129" spans="39:41" s="2" customFormat="1" x14ac:dyDescent="0.25">
      <c r="AM129" s="17"/>
      <c r="AN129" s="17"/>
      <c r="AO129" s="17"/>
    </row>
    <row r="130" spans="39:41" s="2" customFormat="1" x14ac:dyDescent="0.25">
      <c r="AM130" s="17"/>
      <c r="AN130" s="17"/>
      <c r="AO130" s="17"/>
    </row>
    <row r="131" spans="39:41" s="2" customFormat="1" x14ac:dyDescent="0.25">
      <c r="AM131" s="17"/>
      <c r="AN131" s="17"/>
      <c r="AO131" s="17"/>
    </row>
    <row r="132" spans="39:41" s="2" customFormat="1" x14ac:dyDescent="0.25">
      <c r="AM132" s="17"/>
      <c r="AN132" s="17"/>
      <c r="AO132" s="17"/>
    </row>
    <row r="133" spans="39:41" s="2" customFormat="1" x14ac:dyDescent="0.25">
      <c r="AM133" s="17"/>
      <c r="AN133" s="17"/>
      <c r="AO133" s="17"/>
    </row>
    <row r="134" spans="39:41" s="2" customFormat="1" x14ac:dyDescent="0.25">
      <c r="AM134" s="17"/>
      <c r="AN134" s="17"/>
      <c r="AO134" s="17"/>
    </row>
    <row r="135" spans="39:41" s="2" customFormat="1" x14ac:dyDescent="0.25">
      <c r="AM135" s="17"/>
      <c r="AN135" s="17"/>
      <c r="AO135" s="17"/>
    </row>
    <row r="136" spans="39:41" s="2" customFormat="1" x14ac:dyDescent="0.25">
      <c r="AM136" s="17"/>
      <c r="AN136" s="17"/>
      <c r="AO136" s="17"/>
    </row>
    <row r="137" spans="39:41" s="2" customFormat="1" x14ac:dyDescent="0.25">
      <c r="AM137" s="17"/>
      <c r="AN137" s="17"/>
      <c r="AO137" s="17"/>
    </row>
    <row r="138" spans="39:41" s="2" customFormat="1" x14ac:dyDescent="0.25">
      <c r="AM138" s="17"/>
      <c r="AN138" s="17"/>
      <c r="AO138" s="17"/>
    </row>
    <row r="139" spans="39:41" s="2" customFormat="1" x14ac:dyDescent="0.25">
      <c r="AM139" s="17"/>
      <c r="AN139" s="17"/>
      <c r="AO139" s="17"/>
    </row>
    <row r="140" spans="39:41" s="2" customFormat="1" x14ac:dyDescent="0.25">
      <c r="AM140" s="17"/>
      <c r="AN140" s="17"/>
      <c r="AO140" s="17"/>
    </row>
    <row r="141" spans="39:41" s="2" customFormat="1" x14ac:dyDescent="0.25">
      <c r="AM141" s="17"/>
      <c r="AN141" s="17"/>
      <c r="AO141" s="17"/>
    </row>
    <row r="142" spans="39:41" s="2" customFormat="1" x14ac:dyDescent="0.25">
      <c r="AM142" s="17"/>
      <c r="AN142" s="17"/>
      <c r="AO142" s="17"/>
    </row>
    <row r="143" spans="39:41" s="2" customFormat="1" x14ac:dyDescent="0.25">
      <c r="AM143" s="17"/>
      <c r="AN143" s="17"/>
      <c r="AO143" s="17"/>
    </row>
    <row r="144" spans="39:41" s="2" customFormat="1" x14ac:dyDescent="0.25">
      <c r="AM144" s="17"/>
      <c r="AN144" s="17"/>
      <c r="AO144" s="17"/>
    </row>
    <row r="145" spans="39:41" s="2" customFormat="1" x14ac:dyDescent="0.25">
      <c r="AM145" s="17"/>
      <c r="AN145" s="17"/>
      <c r="AO145" s="17"/>
    </row>
    <row r="146" spans="39:41" s="2" customFormat="1" x14ac:dyDescent="0.25">
      <c r="AM146" s="17"/>
      <c r="AN146" s="17"/>
      <c r="AO146" s="17"/>
    </row>
    <row r="147" spans="39:41" s="2" customFormat="1" x14ac:dyDescent="0.25">
      <c r="AM147" s="17"/>
      <c r="AN147" s="17"/>
      <c r="AO147" s="17"/>
    </row>
    <row r="148" spans="39:41" s="2" customFormat="1" x14ac:dyDescent="0.25">
      <c r="AM148" s="17"/>
      <c r="AN148" s="17"/>
      <c r="AO148" s="17"/>
    </row>
    <row r="149" spans="39:41" s="2" customFormat="1" x14ac:dyDescent="0.25">
      <c r="AM149" s="17"/>
      <c r="AN149" s="17"/>
      <c r="AO149" s="17"/>
    </row>
    <row r="150" spans="39:41" s="2" customFormat="1" x14ac:dyDescent="0.25">
      <c r="AM150" s="17"/>
      <c r="AN150" s="17"/>
      <c r="AO150" s="17"/>
    </row>
    <row r="151" spans="39:41" s="2" customFormat="1" x14ac:dyDescent="0.25">
      <c r="AM151" s="17"/>
      <c r="AN151" s="17"/>
      <c r="AO151" s="17"/>
    </row>
    <row r="152" spans="39:41" s="2" customFormat="1" x14ac:dyDescent="0.25">
      <c r="AM152" s="17"/>
      <c r="AN152" s="17"/>
      <c r="AO152" s="17"/>
    </row>
    <row r="153" spans="39:41" s="2" customFormat="1" x14ac:dyDescent="0.25">
      <c r="AM153" s="17"/>
      <c r="AN153" s="17"/>
      <c r="AO153" s="17"/>
    </row>
    <row r="154" spans="39:41" s="2" customFormat="1" x14ac:dyDescent="0.25">
      <c r="AM154" s="17"/>
      <c r="AN154" s="17"/>
      <c r="AO154" s="17"/>
    </row>
    <row r="155" spans="39:41" s="2" customFormat="1" x14ac:dyDescent="0.25">
      <c r="AM155" s="17"/>
      <c r="AN155" s="17"/>
      <c r="AO155" s="17"/>
    </row>
    <row r="156" spans="39:41" s="2" customFormat="1" x14ac:dyDescent="0.25">
      <c r="AM156" s="17"/>
      <c r="AN156" s="17"/>
      <c r="AO156" s="17"/>
    </row>
    <row r="157" spans="39:41" s="2" customFormat="1" x14ac:dyDescent="0.25">
      <c r="AM157" s="17"/>
      <c r="AN157" s="17"/>
      <c r="AO157" s="17"/>
    </row>
    <row r="158" spans="39:41" s="2" customFormat="1" x14ac:dyDescent="0.25">
      <c r="AM158" s="17"/>
      <c r="AN158" s="17"/>
      <c r="AO158" s="17"/>
    </row>
    <row r="159" spans="39:41" s="2" customFormat="1" x14ac:dyDescent="0.25">
      <c r="AM159" s="17"/>
      <c r="AN159" s="17"/>
      <c r="AO159" s="17"/>
    </row>
    <row r="160" spans="39:41" s="2" customFormat="1" x14ac:dyDescent="0.25">
      <c r="AM160" s="17"/>
      <c r="AN160" s="17"/>
      <c r="AO160" s="17"/>
    </row>
    <row r="161" spans="39:41" s="2" customFormat="1" x14ac:dyDescent="0.25">
      <c r="AM161" s="17"/>
      <c r="AN161" s="17"/>
      <c r="AO161" s="17"/>
    </row>
    <row r="162" spans="39:41" s="2" customFormat="1" x14ac:dyDescent="0.25">
      <c r="AM162" s="17"/>
      <c r="AN162" s="17"/>
      <c r="AO162" s="17"/>
    </row>
    <row r="163" spans="39:41" s="2" customFormat="1" x14ac:dyDescent="0.25">
      <c r="AM163" s="17"/>
      <c r="AN163" s="17"/>
      <c r="AO163" s="17"/>
    </row>
    <row r="164" spans="39:41" s="2" customFormat="1" x14ac:dyDescent="0.25">
      <c r="AM164" s="17"/>
      <c r="AN164" s="17"/>
      <c r="AO164" s="17"/>
    </row>
    <row r="165" spans="39:41" s="2" customFormat="1" x14ac:dyDescent="0.25">
      <c r="AM165" s="17"/>
      <c r="AN165" s="17"/>
      <c r="AO165" s="17"/>
    </row>
    <row r="166" spans="39:41" s="2" customFormat="1" x14ac:dyDescent="0.25">
      <c r="AM166" s="17"/>
      <c r="AN166" s="17"/>
      <c r="AO166" s="17"/>
    </row>
    <row r="167" spans="39:41" s="2" customFormat="1" x14ac:dyDescent="0.25">
      <c r="AM167" s="17"/>
      <c r="AN167" s="17"/>
      <c r="AO167" s="17"/>
    </row>
    <row r="168" spans="39:41" s="2" customFormat="1" x14ac:dyDescent="0.25">
      <c r="AM168" s="17"/>
      <c r="AN168" s="17"/>
      <c r="AO168" s="17"/>
    </row>
    <row r="169" spans="39:41" s="2" customFormat="1" x14ac:dyDescent="0.25">
      <c r="AM169" s="17"/>
      <c r="AN169" s="17"/>
      <c r="AO169" s="17"/>
    </row>
    <row r="170" spans="39:41" s="2" customFormat="1" x14ac:dyDescent="0.25">
      <c r="AM170" s="17"/>
      <c r="AN170" s="17"/>
      <c r="AO170" s="17"/>
    </row>
    <row r="171" spans="39:41" s="2" customFormat="1" x14ac:dyDescent="0.25">
      <c r="AM171" s="17"/>
      <c r="AN171" s="17"/>
      <c r="AO171" s="17"/>
    </row>
    <row r="172" spans="39:41" s="2" customFormat="1" x14ac:dyDescent="0.25">
      <c r="AM172" s="17"/>
      <c r="AN172" s="17"/>
      <c r="AO172" s="17"/>
    </row>
    <row r="173" spans="39:41" s="2" customFormat="1" x14ac:dyDescent="0.25">
      <c r="AM173" s="17"/>
      <c r="AN173" s="17"/>
      <c r="AO173" s="17"/>
    </row>
    <row r="174" spans="39:41" s="2" customFormat="1" x14ac:dyDescent="0.25">
      <c r="AM174" s="17"/>
      <c r="AN174" s="17"/>
      <c r="AO174" s="17"/>
    </row>
    <row r="175" spans="39:41" s="2" customFormat="1" x14ac:dyDescent="0.25">
      <c r="AM175" s="17"/>
      <c r="AN175" s="17"/>
      <c r="AO175" s="17"/>
    </row>
    <row r="176" spans="39:41" s="2" customFormat="1" x14ac:dyDescent="0.25">
      <c r="AM176" s="17"/>
      <c r="AN176" s="17"/>
      <c r="AO176" s="17"/>
    </row>
    <row r="177" spans="39:41" s="2" customFormat="1" x14ac:dyDescent="0.25">
      <c r="AM177" s="17"/>
      <c r="AN177" s="17"/>
      <c r="AO177" s="17"/>
    </row>
    <row r="178" spans="39:41" s="2" customFormat="1" x14ac:dyDescent="0.25">
      <c r="AM178" s="17"/>
      <c r="AN178" s="17"/>
      <c r="AO178" s="17"/>
    </row>
    <row r="179" spans="39:41" s="2" customFormat="1" x14ac:dyDescent="0.25">
      <c r="AM179" s="17"/>
      <c r="AN179" s="17"/>
      <c r="AO179" s="17"/>
    </row>
    <row r="180" spans="39:41" s="2" customFormat="1" x14ac:dyDescent="0.25">
      <c r="AM180" s="17"/>
      <c r="AN180" s="17"/>
      <c r="AO180" s="17"/>
    </row>
    <row r="181" spans="39:41" s="2" customFormat="1" x14ac:dyDescent="0.25">
      <c r="AM181" s="17"/>
      <c r="AN181" s="17"/>
      <c r="AO181" s="17"/>
    </row>
    <row r="182" spans="39:41" s="2" customFormat="1" x14ac:dyDescent="0.25">
      <c r="AM182" s="17"/>
      <c r="AN182" s="17"/>
      <c r="AO182" s="17"/>
    </row>
    <row r="183" spans="39:41" s="2" customFormat="1" x14ac:dyDescent="0.25">
      <c r="AM183" s="17"/>
      <c r="AN183" s="17"/>
      <c r="AO183" s="17"/>
    </row>
    <row r="184" spans="39:41" s="2" customFormat="1" x14ac:dyDescent="0.25">
      <c r="AM184" s="17"/>
      <c r="AN184" s="17"/>
      <c r="AO184" s="17"/>
    </row>
    <row r="185" spans="39:41" s="2" customFormat="1" x14ac:dyDescent="0.25">
      <c r="AM185" s="17"/>
      <c r="AN185" s="17"/>
      <c r="AO185" s="17"/>
    </row>
    <row r="186" spans="39:41" s="2" customFormat="1" x14ac:dyDescent="0.25">
      <c r="AM186" s="17"/>
      <c r="AN186" s="17"/>
      <c r="AO186" s="17"/>
    </row>
    <row r="187" spans="39:41" s="2" customFormat="1" x14ac:dyDescent="0.25">
      <c r="AM187" s="17"/>
      <c r="AN187" s="17"/>
      <c r="AO187" s="17"/>
    </row>
    <row r="188" spans="39:41" s="2" customFormat="1" x14ac:dyDescent="0.25">
      <c r="AM188" s="17"/>
      <c r="AN188" s="17"/>
      <c r="AO188" s="17"/>
    </row>
    <row r="189" spans="39:41" s="2" customFormat="1" x14ac:dyDescent="0.25">
      <c r="AM189" s="17"/>
      <c r="AN189" s="17"/>
      <c r="AO189" s="17"/>
    </row>
    <row r="190" spans="39:41" s="2" customFormat="1" x14ac:dyDescent="0.25">
      <c r="AM190" s="17"/>
      <c r="AN190" s="17"/>
      <c r="AO190" s="17"/>
    </row>
    <row r="191" spans="39:41" s="2" customFormat="1" x14ac:dyDescent="0.25">
      <c r="AM191" s="17"/>
      <c r="AN191" s="17"/>
      <c r="AO191" s="17"/>
    </row>
    <row r="192" spans="39:41" s="2" customFormat="1" x14ac:dyDescent="0.25">
      <c r="AM192" s="17"/>
      <c r="AN192" s="17"/>
      <c r="AO192" s="17"/>
    </row>
    <row r="193" spans="39:41" s="2" customFormat="1" x14ac:dyDescent="0.25">
      <c r="AM193" s="17"/>
      <c r="AN193" s="17"/>
      <c r="AO193" s="17"/>
    </row>
    <row r="194" spans="39:41" s="2" customFormat="1" x14ac:dyDescent="0.25">
      <c r="AM194" s="17"/>
      <c r="AN194" s="17"/>
      <c r="AO194" s="17"/>
    </row>
    <row r="195" spans="39:41" s="2" customFormat="1" x14ac:dyDescent="0.25">
      <c r="AM195" s="17"/>
      <c r="AN195" s="17"/>
      <c r="AO195" s="17"/>
    </row>
    <row r="196" spans="39:41" s="2" customFormat="1" x14ac:dyDescent="0.25">
      <c r="AM196" s="17"/>
      <c r="AN196" s="17"/>
      <c r="AO196" s="17"/>
    </row>
    <row r="197" spans="39:41" s="2" customFormat="1" x14ac:dyDescent="0.25">
      <c r="AM197" s="17"/>
      <c r="AN197" s="17"/>
      <c r="AO197" s="17"/>
    </row>
    <row r="198" spans="39:41" s="2" customFormat="1" x14ac:dyDescent="0.25">
      <c r="AM198" s="17"/>
      <c r="AN198" s="17"/>
      <c r="AO198" s="17"/>
    </row>
    <row r="199" spans="39:41" s="2" customFormat="1" x14ac:dyDescent="0.25">
      <c r="AM199" s="17"/>
      <c r="AN199" s="17"/>
      <c r="AO199" s="17"/>
    </row>
    <row r="200" spans="39:41" s="2" customFormat="1" x14ac:dyDescent="0.25">
      <c r="AM200" s="17"/>
      <c r="AN200" s="17"/>
      <c r="AO200" s="17"/>
    </row>
    <row r="201" spans="39:41" s="2" customFormat="1" x14ac:dyDescent="0.25">
      <c r="AM201" s="17"/>
      <c r="AN201" s="17"/>
      <c r="AO201" s="17"/>
    </row>
    <row r="202" spans="39:41" s="2" customFormat="1" x14ac:dyDescent="0.25">
      <c r="AM202" s="17"/>
      <c r="AN202" s="17"/>
      <c r="AO202" s="17"/>
    </row>
    <row r="203" spans="39:41" s="2" customFormat="1" x14ac:dyDescent="0.25">
      <c r="AM203" s="17"/>
      <c r="AN203" s="17"/>
      <c r="AO203" s="17"/>
    </row>
    <row r="204" spans="39:41" s="2" customFormat="1" x14ac:dyDescent="0.25">
      <c r="AM204" s="17"/>
      <c r="AN204" s="17"/>
      <c r="AO204" s="17"/>
    </row>
    <row r="205" spans="39:41" s="2" customFormat="1" x14ac:dyDescent="0.25">
      <c r="AM205" s="17"/>
      <c r="AN205" s="17"/>
      <c r="AO205" s="17"/>
    </row>
    <row r="206" spans="39:41" s="2" customFormat="1" x14ac:dyDescent="0.25">
      <c r="AM206" s="17"/>
      <c r="AN206" s="17"/>
      <c r="AO206" s="17"/>
    </row>
    <row r="207" spans="39:41" s="2" customFormat="1" x14ac:dyDescent="0.25">
      <c r="AM207" s="17"/>
      <c r="AN207" s="17"/>
      <c r="AO207" s="17"/>
    </row>
    <row r="208" spans="39:41" s="2" customFormat="1" x14ac:dyDescent="0.25">
      <c r="AM208" s="17"/>
      <c r="AN208" s="17"/>
      <c r="AO208" s="17"/>
    </row>
    <row r="209" spans="39:41" s="2" customFormat="1" x14ac:dyDescent="0.25">
      <c r="AM209" s="17"/>
      <c r="AN209" s="17"/>
      <c r="AO209" s="17"/>
    </row>
    <row r="210" spans="39:41" s="2" customFormat="1" x14ac:dyDescent="0.25">
      <c r="AM210" s="17"/>
      <c r="AN210" s="17"/>
      <c r="AO210" s="17"/>
    </row>
    <row r="211" spans="39:41" s="2" customFormat="1" x14ac:dyDescent="0.25">
      <c r="AM211" s="17"/>
      <c r="AN211" s="17"/>
      <c r="AO211" s="17"/>
    </row>
    <row r="212" spans="39:41" s="2" customFormat="1" x14ac:dyDescent="0.25">
      <c r="AM212" s="17"/>
      <c r="AN212" s="17"/>
      <c r="AO212" s="17"/>
    </row>
    <row r="213" spans="39:41" s="2" customFormat="1" x14ac:dyDescent="0.25">
      <c r="AM213" s="17"/>
      <c r="AN213" s="17"/>
      <c r="AO213" s="17"/>
    </row>
    <row r="214" spans="39:41" s="2" customFormat="1" x14ac:dyDescent="0.25">
      <c r="AM214" s="17"/>
      <c r="AN214" s="17"/>
      <c r="AO214" s="17"/>
    </row>
    <row r="215" spans="39:41" s="2" customFormat="1" x14ac:dyDescent="0.25">
      <c r="AM215" s="17"/>
      <c r="AN215" s="17"/>
      <c r="AO215" s="17"/>
    </row>
    <row r="216" spans="39:41" s="2" customFormat="1" x14ac:dyDescent="0.25">
      <c r="AM216" s="17"/>
      <c r="AN216" s="17"/>
      <c r="AO216" s="17"/>
    </row>
    <row r="217" spans="39:41" s="2" customFormat="1" x14ac:dyDescent="0.25">
      <c r="AM217" s="17"/>
      <c r="AN217" s="17"/>
      <c r="AO217" s="17"/>
    </row>
    <row r="218" spans="39:41" s="2" customFormat="1" x14ac:dyDescent="0.25">
      <c r="AM218" s="17"/>
      <c r="AN218" s="17"/>
      <c r="AO218" s="17"/>
    </row>
    <row r="219" spans="39:41" s="2" customFormat="1" x14ac:dyDescent="0.25">
      <c r="AM219" s="17"/>
      <c r="AN219" s="17"/>
      <c r="AO219" s="17"/>
    </row>
    <row r="220" spans="39:41" s="2" customFormat="1" x14ac:dyDescent="0.25">
      <c r="AM220" s="17"/>
      <c r="AN220" s="17"/>
      <c r="AO220" s="17"/>
    </row>
    <row r="221" spans="39:41" s="2" customFormat="1" x14ac:dyDescent="0.25">
      <c r="AM221" s="17"/>
      <c r="AN221" s="17"/>
      <c r="AO221" s="17"/>
    </row>
    <row r="222" spans="39:41" s="2" customFormat="1" x14ac:dyDescent="0.25">
      <c r="AM222" s="17"/>
      <c r="AN222" s="17"/>
      <c r="AO222" s="17"/>
    </row>
    <row r="223" spans="39:41" s="2" customFormat="1" x14ac:dyDescent="0.25">
      <c r="AM223" s="17"/>
      <c r="AN223" s="17"/>
      <c r="AO223" s="17"/>
    </row>
    <row r="224" spans="39:41" s="2" customFormat="1" x14ac:dyDescent="0.25">
      <c r="AM224" s="17"/>
      <c r="AN224" s="17"/>
      <c r="AO224" s="17"/>
    </row>
    <row r="225" spans="39:41" s="2" customFormat="1" x14ac:dyDescent="0.25">
      <c r="AM225" s="17"/>
      <c r="AN225" s="17"/>
      <c r="AO225" s="17"/>
    </row>
    <row r="226" spans="39:41" s="2" customFormat="1" x14ac:dyDescent="0.25">
      <c r="AM226" s="17"/>
      <c r="AN226" s="17"/>
      <c r="AO226" s="17"/>
    </row>
    <row r="227" spans="39:41" s="2" customFormat="1" x14ac:dyDescent="0.25">
      <c r="AM227" s="17"/>
      <c r="AN227" s="17"/>
      <c r="AO227" s="17"/>
    </row>
    <row r="228" spans="39:41" s="2" customFormat="1" x14ac:dyDescent="0.25">
      <c r="AM228" s="17"/>
      <c r="AN228" s="17"/>
      <c r="AO228" s="17"/>
    </row>
    <row r="229" spans="39:41" s="2" customFormat="1" x14ac:dyDescent="0.25">
      <c r="AM229" s="17"/>
      <c r="AN229" s="17"/>
      <c r="AO229" s="17"/>
    </row>
    <row r="230" spans="39:41" s="2" customFormat="1" x14ac:dyDescent="0.25">
      <c r="AM230" s="17"/>
      <c r="AN230" s="17"/>
      <c r="AO230" s="17"/>
    </row>
    <row r="231" spans="39:41" s="2" customFormat="1" x14ac:dyDescent="0.25">
      <c r="AM231" s="17"/>
      <c r="AN231" s="17"/>
      <c r="AO231" s="17"/>
    </row>
    <row r="232" spans="39:41" s="2" customFormat="1" x14ac:dyDescent="0.25">
      <c r="AM232" s="17"/>
      <c r="AN232" s="17"/>
      <c r="AO232" s="17"/>
    </row>
    <row r="233" spans="39:41" s="2" customFormat="1" x14ac:dyDescent="0.25">
      <c r="AM233" s="17"/>
      <c r="AN233" s="17"/>
      <c r="AO233" s="17"/>
    </row>
    <row r="234" spans="39:41" s="2" customFormat="1" x14ac:dyDescent="0.25">
      <c r="AM234" s="17"/>
      <c r="AN234" s="17"/>
      <c r="AO234" s="17"/>
    </row>
    <row r="235" spans="39:41" s="2" customFormat="1" x14ac:dyDescent="0.25">
      <c r="AM235" s="17"/>
      <c r="AN235" s="17"/>
      <c r="AO235" s="17"/>
    </row>
    <row r="236" spans="39:41" s="2" customFormat="1" x14ac:dyDescent="0.25">
      <c r="AM236" s="17"/>
      <c r="AN236" s="17"/>
      <c r="AO236" s="17"/>
    </row>
    <row r="237" spans="39:41" s="2" customFormat="1" x14ac:dyDescent="0.25">
      <c r="AM237" s="17"/>
      <c r="AN237" s="17"/>
      <c r="AO237" s="17"/>
    </row>
    <row r="238" spans="39:41" s="2" customFormat="1" x14ac:dyDescent="0.25">
      <c r="AM238" s="17"/>
      <c r="AN238" s="17"/>
      <c r="AO238" s="17"/>
    </row>
    <row r="239" spans="39:41" s="2" customFormat="1" x14ac:dyDescent="0.25">
      <c r="AM239" s="17"/>
      <c r="AN239" s="17"/>
      <c r="AO239" s="17"/>
    </row>
    <row r="240" spans="39:41" s="2" customFormat="1" x14ac:dyDescent="0.25">
      <c r="AM240" s="17"/>
      <c r="AN240" s="17"/>
      <c r="AO240" s="17"/>
    </row>
    <row r="241" spans="39:41" s="2" customFormat="1" x14ac:dyDescent="0.25">
      <c r="AM241" s="17"/>
      <c r="AN241" s="17"/>
      <c r="AO241" s="17"/>
    </row>
    <row r="242" spans="39:41" s="2" customFormat="1" x14ac:dyDescent="0.25">
      <c r="AM242" s="17"/>
      <c r="AN242" s="17"/>
      <c r="AO242" s="17"/>
    </row>
    <row r="243" spans="39:41" s="2" customFormat="1" x14ac:dyDescent="0.25">
      <c r="AM243" s="17"/>
      <c r="AN243" s="17"/>
      <c r="AO243" s="17"/>
    </row>
    <row r="244" spans="39:41" s="2" customFormat="1" x14ac:dyDescent="0.25">
      <c r="AM244" s="17"/>
      <c r="AN244" s="17"/>
      <c r="AO244" s="17"/>
    </row>
    <row r="245" spans="39:41" s="2" customFormat="1" x14ac:dyDescent="0.25">
      <c r="AM245" s="17"/>
      <c r="AN245" s="17"/>
      <c r="AO245" s="17"/>
    </row>
    <row r="246" spans="39:41" s="2" customFormat="1" x14ac:dyDescent="0.25">
      <c r="AM246" s="17"/>
      <c r="AN246" s="17"/>
      <c r="AO246" s="17"/>
    </row>
    <row r="247" spans="39:41" s="2" customFormat="1" x14ac:dyDescent="0.25">
      <c r="AM247" s="17"/>
      <c r="AN247" s="17"/>
      <c r="AO247" s="17"/>
    </row>
    <row r="248" spans="39:41" s="2" customFormat="1" x14ac:dyDescent="0.25">
      <c r="AM248" s="17"/>
      <c r="AN248" s="17"/>
      <c r="AO248" s="17"/>
    </row>
    <row r="249" spans="39:41" s="2" customFormat="1" x14ac:dyDescent="0.25">
      <c r="AM249" s="17"/>
      <c r="AN249" s="17"/>
      <c r="AO249" s="17"/>
    </row>
    <row r="250" spans="39:41" s="2" customFormat="1" x14ac:dyDescent="0.25">
      <c r="AM250" s="17"/>
      <c r="AN250" s="17"/>
      <c r="AO250" s="17"/>
    </row>
    <row r="251" spans="39:41" s="2" customFormat="1" x14ac:dyDescent="0.25">
      <c r="AM251" s="17"/>
      <c r="AN251" s="17"/>
      <c r="AO251" s="17"/>
    </row>
    <row r="252" spans="39:41" s="2" customFormat="1" x14ac:dyDescent="0.25">
      <c r="AM252" s="17"/>
      <c r="AN252" s="17"/>
      <c r="AO252" s="17"/>
    </row>
    <row r="253" spans="39:41" s="2" customFormat="1" x14ac:dyDescent="0.25">
      <c r="AM253" s="17"/>
      <c r="AN253" s="17"/>
      <c r="AO253" s="17"/>
    </row>
    <row r="254" spans="39:41" s="2" customFormat="1" x14ac:dyDescent="0.25">
      <c r="AM254" s="17"/>
      <c r="AN254" s="17"/>
      <c r="AO254" s="17"/>
    </row>
    <row r="255" spans="39:41" s="2" customFormat="1" x14ac:dyDescent="0.25">
      <c r="AM255" s="17"/>
      <c r="AN255" s="17"/>
      <c r="AO255" s="17"/>
    </row>
    <row r="256" spans="39:41" s="2" customFormat="1" x14ac:dyDescent="0.25">
      <c r="AM256" s="17"/>
      <c r="AN256" s="17"/>
      <c r="AO256" s="17"/>
    </row>
    <row r="257" spans="39:41" s="2" customFormat="1" x14ac:dyDescent="0.25">
      <c r="AM257" s="17"/>
      <c r="AN257" s="17"/>
      <c r="AO257" s="17"/>
    </row>
    <row r="258" spans="39:41" s="2" customFormat="1" x14ac:dyDescent="0.25">
      <c r="AM258" s="17"/>
      <c r="AN258" s="17"/>
      <c r="AO258" s="17"/>
    </row>
    <row r="259" spans="39:41" s="2" customFormat="1" x14ac:dyDescent="0.25">
      <c r="AM259" s="17"/>
      <c r="AN259" s="17"/>
      <c r="AO259" s="17"/>
    </row>
    <row r="260" spans="39:41" s="2" customFormat="1" x14ac:dyDescent="0.25">
      <c r="AM260" s="17"/>
      <c r="AN260" s="17"/>
      <c r="AO260" s="17"/>
    </row>
    <row r="261" spans="39:41" s="2" customFormat="1" x14ac:dyDescent="0.25">
      <c r="AM261" s="17"/>
      <c r="AN261" s="17"/>
      <c r="AO261" s="17"/>
    </row>
    <row r="262" spans="39:41" s="2" customFormat="1" x14ac:dyDescent="0.25">
      <c r="AM262" s="17"/>
      <c r="AN262" s="17"/>
      <c r="AO262" s="17"/>
    </row>
    <row r="263" spans="39:41" s="2" customFormat="1" x14ac:dyDescent="0.25">
      <c r="AM263" s="17"/>
      <c r="AN263" s="17"/>
      <c r="AO263" s="17"/>
    </row>
    <row r="264" spans="39:41" s="2" customFormat="1" x14ac:dyDescent="0.25">
      <c r="AM264" s="17"/>
      <c r="AN264" s="17"/>
      <c r="AO264" s="17"/>
    </row>
    <row r="265" spans="39:41" s="2" customFormat="1" x14ac:dyDescent="0.25">
      <c r="AM265" s="17"/>
      <c r="AN265" s="17"/>
      <c r="AO265" s="17"/>
    </row>
    <row r="266" spans="39:41" s="2" customFormat="1" x14ac:dyDescent="0.25">
      <c r="AM266" s="17"/>
      <c r="AN266" s="17"/>
      <c r="AO266" s="17"/>
    </row>
    <row r="267" spans="39:41" s="2" customFormat="1" x14ac:dyDescent="0.25">
      <c r="AM267" s="17"/>
      <c r="AN267" s="17"/>
      <c r="AO267" s="17"/>
    </row>
    <row r="268" spans="39:41" s="2" customFormat="1" x14ac:dyDescent="0.25">
      <c r="AM268" s="17"/>
      <c r="AN268" s="17"/>
      <c r="AO268" s="17"/>
    </row>
    <row r="269" spans="39:41" s="2" customFormat="1" x14ac:dyDescent="0.25">
      <c r="AM269" s="17"/>
      <c r="AN269" s="17"/>
      <c r="AO269" s="17"/>
    </row>
    <row r="270" spans="39:41" s="2" customFormat="1" x14ac:dyDescent="0.25">
      <c r="AM270" s="17"/>
      <c r="AN270" s="17"/>
      <c r="AO270" s="17"/>
    </row>
    <row r="271" spans="39:41" s="2" customFormat="1" x14ac:dyDescent="0.25">
      <c r="AM271" s="17"/>
      <c r="AN271" s="17"/>
      <c r="AO271" s="17"/>
    </row>
    <row r="272" spans="39:41" s="2" customFormat="1" x14ac:dyDescent="0.25">
      <c r="AM272" s="17"/>
      <c r="AN272" s="17"/>
      <c r="AO272" s="17"/>
    </row>
    <row r="273" spans="39:41" s="2" customFormat="1" x14ac:dyDescent="0.25">
      <c r="AM273" s="17"/>
      <c r="AN273" s="17"/>
      <c r="AO273" s="17"/>
    </row>
    <row r="274" spans="39:41" s="2" customFormat="1" x14ac:dyDescent="0.25">
      <c r="AM274" s="17"/>
      <c r="AN274" s="17"/>
      <c r="AO274" s="17"/>
    </row>
    <row r="275" spans="39:41" s="2" customFormat="1" x14ac:dyDescent="0.25">
      <c r="AM275" s="17"/>
      <c r="AN275" s="17"/>
      <c r="AO275" s="17"/>
    </row>
    <row r="276" spans="39:41" s="2" customFormat="1" x14ac:dyDescent="0.25">
      <c r="AM276" s="17"/>
      <c r="AN276" s="17"/>
      <c r="AO276" s="17"/>
    </row>
    <row r="277" spans="39:41" s="2" customFormat="1" x14ac:dyDescent="0.25">
      <c r="AM277" s="17"/>
      <c r="AN277" s="17"/>
      <c r="AO277" s="17"/>
    </row>
    <row r="278" spans="39:41" s="2" customFormat="1" x14ac:dyDescent="0.25">
      <c r="AM278" s="17"/>
      <c r="AN278" s="17"/>
      <c r="AO278" s="17"/>
    </row>
    <row r="279" spans="39:41" s="2" customFormat="1" x14ac:dyDescent="0.25">
      <c r="AM279" s="17"/>
      <c r="AN279" s="17"/>
      <c r="AO279" s="17"/>
    </row>
    <row r="280" spans="39:41" s="2" customFormat="1" x14ac:dyDescent="0.25">
      <c r="AM280" s="17"/>
      <c r="AN280" s="17"/>
      <c r="AO280" s="17"/>
    </row>
    <row r="281" spans="39:41" s="2" customFormat="1" x14ac:dyDescent="0.25">
      <c r="AM281" s="17"/>
      <c r="AN281" s="17"/>
      <c r="AO281" s="17"/>
    </row>
    <row r="282" spans="39:41" s="2" customFormat="1" x14ac:dyDescent="0.25">
      <c r="AM282" s="17"/>
      <c r="AN282" s="17"/>
      <c r="AO282" s="17"/>
    </row>
    <row r="283" spans="39:41" s="2" customFormat="1" x14ac:dyDescent="0.25">
      <c r="AM283" s="17"/>
      <c r="AN283" s="17"/>
      <c r="AO283" s="17"/>
    </row>
    <row r="284" spans="39:41" s="2" customFormat="1" x14ac:dyDescent="0.25">
      <c r="AM284" s="17"/>
      <c r="AN284" s="17"/>
      <c r="AO284" s="17"/>
    </row>
    <row r="285" spans="39:41" s="2" customFormat="1" x14ac:dyDescent="0.25">
      <c r="AM285" s="17"/>
      <c r="AN285" s="17"/>
      <c r="AO285" s="17"/>
    </row>
    <row r="286" spans="39:41" s="2" customFormat="1" x14ac:dyDescent="0.25">
      <c r="AM286" s="17"/>
      <c r="AN286" s="17"/>
      <c r="AO286" s="17"/>
    </row>
    <row r="287" spans="39:41" s="2" customFormat="1" x14ac:dyDescent="0.25">
      <c r="AM287" s="17"/>
      <c r="AN287" s="17"/>
      <c r="AO287" s="17"/>
    </row>
    <row r="288" spans="39:41" s="2" customFormat="1" x14ac:dyDescent="0.25">
      <c r="AM288" s="17"/>
      <c r="AN288" s="17"/>
      <c r="AO288" s="17"/>
    </row>
    <row r="289" spans="39:41" s="2" customFormat="1" x14ac:dyDescent="0.25">
      <c r="AM289" s="17"/>
      <c r="AN289" s="17"/>
      <c r="AO289" s="17"/>
    </row>
    <row r="290" spans="39:41" s="2" customFormat="1" x14ac:dyDescent="0.25">
      <c r="AM290" s="17"/>
      <c r="AN290" s="17"/>
      <c r="AO290" s="17"/>
    </row>
    <row r="291" spans="39:41" s="2" customFormat="1" x14ac:dyDescent="0.25">
      <c r="AM291" s="17"/>
      <c r="AN291" s="17"/>
      <c r="AO291" s="17"/>
    </row>
    <row r="292" spans="39:41" s="2" customFormat="1" x14ac:dyDescent="0.25">
      <c r="AM292" s="17"/>
      <c r="AN292" s="17"/>
      <c r="AO292" s="17"/>
    </row>
    <row r="293" spans="39:41" s="2" customFormat="1" x14ac:dyDescent="0.25">
      <c r="AM293" s="17"/>
      <c r="AN293" s="17"/>
      <c r="AO293" s="17"/>
    </row>
    <row r="294" spans="39:41" s="2" customFormat="1" x14ac:dyDescent="0.25">
      <c r="AM294" s="17"/>
      <c r="AN294" s="17"/>
      <c r="AO294" s="17"/>
    </row>
    <row r="295" spans="39:41" s="2" customFormat="1" x14ac:dyDescent="0.25">
      <c r="AM295" s="17"/>
      <c r="AN295" s="17"/>
      <c r="AO295" s="17"/>
    </row>
    <row r="296" spans="39:41" s="2" customFormat="1" x14ac:dyDescent="0.25">
      <c r="AM296" s="17"/>
      <c r="AN296" s="17"/>
      <c r="AO296" s="17"/>
    </row>
    <row r="297" spans="39:41" s="2" customFormat="1" x14ac:dyDescent="0.25">
      <c r="AM297" s="17"/>
      <c r="AN297" s="17"/>
      <c r="AO297" s="17"/>
    </row>
    <row r="298" spans="39:41" s="2" customFormat="1" x14ac:dyDescent="0.25">
      <c r="AM298" s="17"/>
      <c r="AN298" s="17"/>
      <c r="AO298" s="17"/>
    </row>
    <row r="299" spans="39:41" s="2" customFormat="1" x14ac:dyDescent="0.25">
      <c r="AM299" s="17"/>
      <c r="AN299" s="17"/>
      <c r="AO299" s="17"/>
    </row>
    <row r="300" spans="39:41" s="2" customFormat="1" x14ac:dyDescent="0.25">
      <c r="AM300" s="17"/>
      <c r="AN300" s="17"/>
      <c r="AO300" s="17"/>
    </row>
    <row r="301" spans="39:41" s="2" customFormat="1" x14ac:dyDescent="0.25">
      <c r="AM301" s="17"/>
      <c r="AN301" s="17"/>
      <c r="AO301" s="17"/>
    </row>
    <row r="302" spans="39:41" s="2" customFormat="1" x14ac:dyDescent="0.25">
      <c r="AM302" s="17"/>
      <c r="AN302" s="17"/>
      <c r="AO302" s="17"/>
    </row>
    <row r="303" spans="39:41" s="2" customFormat="1" x14ac:dyDescent="0.25">
      <c r="AM303" s="17"/>
      <c r="AN303" s="17"/>
      <c r="AO303" s="17"/>
    </row>
    <row r="304" spans="39:41" s="2" customFormat="1" x14ac:dyDescent="0.25">
      <c r="AM304" s="17"/>
      <c r="AN304" s="17"/>
      <c r="AO304" s="17"/>
    </row>
    <row r="305" spans="39:41" s="2" customFormat="1" x14ac:dyDescent="0.25">
      <c r="AM305" s="17"/>
      <c r="AN305" s="17"/>
      <c r="AO305" s="17"/>
    </row>
    <row r="306" spans="39:41" s="2" customFormat="1" x14ac:dyDescent="0.25">
      <c r="AM306" s="17"/>
      <c r="AN306" s="17"/>
      <c r="AO306" s="17"/>
    </row>
    <row r="307" spans="39:41" s="2" customFormat="1" x14ac:dyDescent="0.25">
      <c r="AM307" s="17"/>
      <c r="AN307" s="17"/>
      <c r="AO307" s="17"/>
    </row>
    <row r="308" spans="39:41" s="2" customFormat="1" x14ac:dyDescent="0.25">
      <c r="AM308" s="17"/>
      <c r="AN308" s="17"/>
      <c r="AO308" s="17"/>
    </row>
    <row r="309" spans="39:41" s="2" customFormat="1" x14ac:dyDescent="0.25">
      <c r="AM309" s="17"/>
      <c r="AN309" s="17"/>
      <c r="AO309" s="17"/>
    </row>
    <row r="310" spans="39:41" s="2" customFormat="1" x14ac:dyDescent="0.25">
      <c r="AM310" s="17"/>
      <c r="AN310" s="17"/>
      <c r="AO310" s="17"/>
    </row>
    <row r="311" spans="39:41" s="2" customFormat="1" x14ac:dyDescent="0.25">
      <c r="AM311" s="17"/>
      <c r="AN311" s="17"/>
      <c r="AO311" s="17"/>
    </row>
    <row r="312" spans="39:41" s="2" customFormat="1" x14ac:dyDescent="0.25">
      <c r="AM312" s="17"/>
      <c r="AN312" s="17"/>
      <c r="AO312" s="17"/>
    </row>
    <row r="313" spans="39:41" s="2" customFormat="1" x14ac:dyDescent="0.25">
      <c r="AM313" s="17"/>
      <c r="AN313" s="17"/>
      <c r="AO313" s="17"/>
    </row>
    <row r="314" spans="39:41" s="2" customFormat="1" x14ac:dyDescent="0.25">
      <c r="AM314" s="17"/>
      <c r="AN314" s="17"/>
      <c r="AO314" s="17"/>
    </row>
    <row r="315" spans="39:41" s="2" customFormat="1" x14ac:dyDescent="0.25">
      <c r="AM315" s="17"/>
      <c r="AN315" s="17"/>
      <c r="AO315" s="17"/>
    </row>
    <row r="316" spans="39:41" s="2" customFormat="1" x14ac:dyDescent="0.25">
      <c r="AM316" s="17"/>
      <c r="AN316" s="17"/>
      <c r="AO316" s="17"/>
    </row>
    <row r="317" spans="39:41" s="2" customFormat="1" x14ac:dyDescent="0.25">
      <c r="AM317" s="17"/>
      <c r="AN317" s="17"/>
      <c r="AO317" s="17"/>
    </row>
    <row r="318" spans="39:41" s="2" customFormat="1" x14ac:dyDescent="0.25">
      <c r="AM318" s="17"/>
      <c r="AN318" s="17"/>
      <c r="AO318" s="17"/>
    </row>
    <row r="319" spans="39:41" s="2" customFormat="1" x14ac:dyDescent="0.25">
      <c r="AM319" s="17"/>
      <c r="AN319" s="17"/>
      <c r="AO319" s="17"/>
    </row>
    <row r="320" spans="39:41" s="2" customFormat="1" x14ac:dyDescent="0.25">
      <c r="AM320" s="17"/>
      <c r="AN320" s="17"/>
      <c r="AO320" s="17"/>
    </row>
    <row r="321" spans="39:41" s="2" customFormat="1" x14ac:dyDescent="0.25">
      <c r="AM321" s="17"/>
      <c r="AN321" s="17"/>
      <c r="AO321" s="17"/>
    </row>
    <row r="322" spans="39:41" s="2" customFormat="1" x14ac:dyDescent="0.25">
      <c r="AM322" s="17"/>
      <c r="AN322" s="17"/>
      <c r="AO322" s="17"/>
    </row>
    <row r="323" spans="39:41" s="2" customFormat="1" x14ac:dyDescent="0.25">
      <c r="AM323" s="17"/>
      <c r="AN323" s="17"/>
      <c r="AO323" s="17"/>
    </row>
    <row r="324" spans="39:41" s="2" customFormat="1" x14ac:dyDescent="0.25">
      <c r="AM324" s="17"/>
      <c r="AN324" s="17"/>
      <c r="AO324" s="17"/>
    </row>
    <row r="325" spans="39:41" s="2" customFormat="1" x14ac:dyDescent="0.25">
      <c r="AM325" s="17"/>
      <c r="AN325" s="17"/>
      <c r="AO325" s="17"/>
    </row>
    <row r="326" spans="39:41" s="2" customFormat="1" x14ac:dyDescent="0.25">
      <c r="AM326" s="17"/>
      <c r="AN326" s="17"/>
      <c r="AO326" s="17"/>
    </row>
    <row r="327" spans="39:41" s="2" customFormat="1" x14ac:dyDescent="0.25">
      <c r="AM327" s="17"/>
      <c r="AN327" s="17"/>
      <c r="AO327" s="17"/>
    </row>
    <row r="328" spans="39:41" s="2" customFormat="1" x14ac:dyDescent="0.25">
      <c r="AM328" s="17"/>
      <c r="AN328" s="17"/>
      <c r="AO328" s="17"/>
    </row>
    <row r="329" spans="39:41" s="2" customFormat="1" x14ac:dyDescent="0.25">
      <c r="AM329" s="17"/>
      <c r="AN329" s="17"/>
      <c r="AO329" s="17"/>
    </row>
    <row r="330" spans="39:41" s="2" customFormat="1" x14ac:dyDescent="0.25">
      <c r="AM330" s="17"/>
      <c r="AN330" s="17"/>
      <c r="AO330" s="17"/>
    </row>
    <row r="331" spans="39:41" s="2" customFormat="1" x14ac:dyDescent="0.25">
      <c r="AM331" s="17"/>
      <c r="AN331" s="17"/>
      <c r="AO331" s="17"/>
    </row>
    <row r="332" spans="39:41" s="2" customFormat="1" x14ac:dyDescent="0.25">
      <c r="AM332" s="17"/>
      <c r="AN332" s="17"/>
      <c r="AO332" s="17"/>
    </row>
    <row r="333" spans="39:41" s="2" customFormat="1" x14ac:dyDescent="0.25">
      <c r="AM333" s="17"/>
      <c r="AN333" s="17"/>
      <c r="AO333" s="17"/>
    </row>
    <row r="334" spans="39:41" s="2" customFormat="1" x14ac:dyDescent="0.25">
      <c r="AM334" s="17"/>
      <c r="AN334" s="17"/>
      <c r="AO334" s="17"/>
    </row>
    <row r="335" spans="39:41" s="2" customFormat="1" x14ac:dyDescent="0.25">
      <c r="AM335" s="17"/>
      <c r="AN335" s="17"/>
      <c r="AO335" s="17"/>
    </row>
    <row r="336" spans="39:41" s="2" customFormat="1" x14ac:dyDescent="0.25">
      <c r="AM336" s="17"/>
      <c r="AN336" s="17"/>
      <c r="AO336" s="17"/>
    </row>
    <row r="337" spans="39:41" s="2" customFormat="1" x14ac:dyDescent="0.25">
      <c r="AM337" s="17"/>
      <c r="AN337" s="17"/>
      <c r="AO337" s="17"/>
    </row>
    <row r="338" spans="39:41" s="2" customFormat="1" x14ac:dyDescent="0.25">
      <c r="AM338" s="17"/>
      <c r="AN338" s="17"/>
      <c r="AO338" s="17"/>
    </row>
    <row r="339" spans="39:41" s="2" customFormat="1" x14ac:dyDescent="0.25">
      <c r="AM339" s="17"/>
      <c r="AN339" s="17"/>
      <c r="AO339" s="17"/>
    </row>
    <row r="340" spans="39:41" s="2" customFormat="1" x14ac:dyDescent="0.25">
      <c r="AM340" s="17"/>
      <c r="AN340" s="17"/>
      <c r="AO340" s="17"/>
    </row>
    <row r="341" spans="39:41" s="2" customFormat="1" x14ac:dyDescent="0.25">
      <c r="AM341" s="17"/>
      <c r="AN341" s="17"/>
      <c r="AO341" s="17"/>
    </row>
    <row r="342" spans="39:41" s="2" customFormat="1" x14ac:dyDescent="0.25">
      <c r="AM342" s="17"/>
      <c r="AN342" s="17"/>
      <c r="AO342" s="17"/>
    </row>
    <row r="343" spans="39:41" s="2" customFormat="1" x14ac:dyDescent="0.25">
      <c r="AM343" s="17"/>
      <c r="AN343" s="17"/>
      <c r="AO343" s="17"/>
    </row>
    <row r="344" spans="39:41" s="2" customFormat="1" x14ac:dyDescent="0.25">
      <c r="AM344" s="17"/>
      <c r="AN344" s="17"/>
      <c r="AO344" s="17"/>
    </row>
    <row r="345" spans="39:41" s="2" customFormat="1" x14ac:dyDescent="0.25">
      <c r="AM345" s="17"/>
      <c r="AN345" s="17"/>
      <c r="AO345" s="17"/>
    </row>
    <row r="346" spans="39:41" s="2" customFormat="1" x14ac:dyDescent="0.25">
      <c r="AM346" s="17"/>
      <c r="AN346" s="17"/>
      <c r="AO346" s="17"/>
    </row>
    <row r="347" spans="39:41" s="2" customFormat="1" x14ac:dyDescent="0.25">
      <c r="AM347" s="17"/>
      <c r="AN347" s="17"/>
      <c r="AO347" s="17"/>
    </row>
    <row r="348" spans="39:41" s="2" customFormat="1" x14ac:dyDescent="0.25">
      <c r="AM348" s="17"/>
      <c r="AN348" s="17"/>
      <c r="AO348" s="17"/>
    </row>
    <row r="349" spans="39:41" s="2" customFormat="1" x14ac:dyDescent="0.25">
      <c r="AM349" s="17"/>
      <c r="AN349" s="17"/>
      <c r="AO349" s="17"/>
    </row>
    <row r="350" spans="39:41" s="2" customFormat="1" x14ac:dyDescent="0.25">
      <c r="AM350" s="17"/>
      <c r="AN350" s="17"/>
      <c r="AO350" s="17"/>
    </row>
    <row r="351" spans="39:41" s="2" customFormat="1" x14ac:dyDescent="0.25">
      <c r="AM351" s="17"/>
      <c r="AN351" s="17"/>
      <c r="AO351" s="17"/>
    </row>
    <row r="352" spans="39:41" s="2" customFormat="1" x14ac:dyDescent="0.25">
      <c r="AM352" s="17"/>
      <c r="AN352" s="17"/>
      <c r="AO352" s="17"/>
    </row>
    <row r="353" spans="39:41" s="2" customFormat="1" x14ac:dyDescent="0.25">
      <c r="AM353" s="17"/>
      <c r="AN353" s="17"/>
      <c r="AO353" s="17"/>
    </row>
    <row r="354" spans="39:41" s="2" customFormat="1" x14ac:dyDescent="0.25">
      <c r="AM354" s="17"/>
      <c r="AN354" s="17"/>
      <c r="AO354" s="17"/>
    </row>
    <row r="355" spans="39:41" s="2" customFormat="1" x14ac:dyDescent="0.25">
      <c r="AM355" s="17"/>
      <c r="AN355" s="17"/>
      <c r="AO355" s="17"/>
    </row>
    <row r="356" spans="39:41" s="2" customFormat="1" x14ac:dyDescent="0.25">
      <c r="AM356" s="17"/>
      <c r="AN356" s="17"/>
      <c r="AO356" s="17"/>
    </row>
    <row r="357" spans="39:41" s="2" customFormat="1" x14ac:dyDescent="0.25">
      <c r="AM357" s="17"/>
      <c r="AN357" s="17"/>
      <c r="AO357" s="17"/>
    </row>
    <row r="358" spans="39:41" s="2" customFormat="1" x14ac:dyDescent="0.25">
      <c r="AM358" s="17"/>
      <c r="AN358" s="17"/>
      <c r="AO358" s="17"/>
    </row>
    <row r="359" spans="39:41" s="2" customFormat="1" x14ac:dyDescent="0.25">
      <c r="AM359" s="17"/>
      <c r="AN359" s="17"/>
      <c r="AO359" s="17"/>
    </row>
    <row r="360" spans="39:41" s="2" customFormat="1" x14ac:dyDescent="0.25">
      <c r="AM360" s="17"/>
      <c r="AN360" s="17"/>
      <c r="AO360" s="17"/>
    </row>
    <row r="361" spans="39:41" s="2" customFormat="1" x14ac:dyDescent="0.25">
      <c r="AM361" s="17"/>
      <c r="AN361" s="17"/>
      <c r="AO361" s="17"/>
    </row>
    <row r="362" spans="39:41" s="2" customFormat="1" x14ac:dyDescent="0.25">
      <c r="AM362" s="17"/>
      <c r="AN362" s="17"/>
      <c r="AO362" s="17"/>
    </row>
    <row r="363" spans="39:41" s="2" customFormat="1" x14ac:dyDescent="0.25">
      <c r="AM363" s="17"/>
      <c r="AN363" s="17"/>
      <c r="AO363" s="17"/>
    </row>
    <row r="364" spans="39:41" s="2" customFormat="1" x14ac:dyDescent="0.25">
      <c r="AM364" s="17"/>
      <c r="AN364" s="17"/>
      <c r="AO364" s="17"/>
    </row>
    <row r="365" spans="39:41" s="2" customFormat="1" x14ac:dyDescent="0.25">
      <c r="AM365" s="17"/>
      <c r="AN365" s="17"/>
      <c r="AO365" s="17"/>
    </row>
    <row r="366" spans="39:41" s="2" customFormat="1" x14ac:dyDescent="0.25">
      <c r="AM366" s="17"/>
      <c r="AN366" s="17"/>
      <c r="AO366" s="17"/>
    </row>
    <row r="367" spans="39:41" s="2" customFormat="1" x14ac:dyDescent="0.25">
      <c r="AM367" s="17"/>
      <c r="AN367" s="17"/>
      <c r="AO367" s="17"/>
    </row>
    <row r="368" spans="39:41" s="2" customFormat="1" x14ac:dyDescent="0.25">
      <c r="AM368" s="17"/>
      <c r="AN368" s="17"/>
      <c r="AO368" s="17"/>
    </row>
    <row r="369" spans="39:41" s="2" customFormat="1" x14ac:dyDescent="0.25">
      <c r="AM369" s="17"/>
      <c r="AN369" s="17"/>
      <c r="AO369" s="17"/>
    </row>
    <row r="370" spans="39:41" s="2" customFormat="1" x14ac:dyDescent="0.25">
      <c r="AM370" s="17"/>
      <c r="AN370" s="17"/>
      <c r="AO370" s="17"/>
    </row>
    <row r="371" spans="39:41" s="2" customFormat="1" x14ac:dyDescent="0.25">
      <c r="AM371" s="17"/>
      <c r="AN371" s="17"/>
      <c r="AO371" s="17"/>
    </row>
    <row r="372" spans="39:41" s="2" customFormat="1" x14ac:dyDescent="0.25">
      <c r="AM372" s="17"/>
      <c r="AN372" s="17"/>
      <c r="AO372" s="17"/>
    </row>
    <row r="373" spans="39:41" s="2" customFormat="1" x14ac:dyDescent="0.25">
      <c r="AM373" s="17"/>
      <c r="AN373" s="17"/>
      <c r="AO373" s="17"/>
    </row>
    <row r="374" spans="39:41" s="2" customFormat="1" x14ac:dyDescent="0.25">
      <c r="AM374" s="17"/>
      <c r="AN374" s="17"/>
      <c r="AO374" s="17"/>
    </row>
    <row r="375" spans="39:41" s="2" customFormat="1" x14ac:dyDescent="0.25">
      <c r="AM375" s="17"/>
      <c r="AN375" s="17"/>
      <c r="AO375" s="17"/>
    </row>
    <row r="376" spans="39:41" s="2" customFormat="1" x14ac:dyDescent="0.25">
      <c r="AM376" s="17"/>
      <c r="AN376" s="17"/>
      <c r="AO376" s="17"/>
    </row>
    <row r="377" spans="39:41" s="2" customFormat="1" x14ac:dyDescent="0.25">
      <c r="AM377" s="17"/>
      <c r="AN377" s="17"/>
      <c r="AO377" s="17"/>
    </row>
    <row r="378" spans="39:41" s="2" customFormat="1" x14ac:dyDescent="0.25">
      <c r="AM378" s="17"/>
      <c r="AN378" s="17"/>
      <c r="AO378" s="17"/>
    </row>
    <row r="379" spans="39:41" s="2" customFormat="1" x14ac:dyDescent="0.25">
      <c r="AM379" s="17"/>
      <c r="AN379" s="17"/>
      <c r="AO379" s="17"/>
    </row>
    <row r="380" spans="39:41" s="2" customFormat="1" x14ac:dyDescent="0.25">
      <c r="AM380" s="17"/>
      <c r="AN380" s="17"/>
      <c r="AO380" s="17"/>
    </row>
    <row r="381" spans="39:41" s="2" customFormat="1" x14ac:dyDescent="0.25">
      <c r="AM381" s="17"/>
      <c r="AN381" s="17"/>
      <c r="AO381" s="17"/>
    </row>
    <row r="382" spans="39:41" s="2" customFormat="1" x14ac:dyDescent="0.25">
      <c r="AM382" s="17"/>
      <c r="AN382" s="17"/>
      <c r="AO382" s="17"/>
    </row>
    <row r="383" spans="39:41" s="2" customFormat="1" x14ac:dyDescent="0.25">
      <c r="AM383" s="17"/>
      <c r="AN383" s="17"/>
      <c r="AO383" s="17"/>
    </row>
    <row r="384" spans="39:41" s="2" customFormat="1" x14ac:dyDescent="0.25">
      <c r="AM384" s="17"/>
      <c r="AN384" s="17"/>
      <c r="AO384" s="17"/>
    </row>
    <row r="385" spans="39:41" s="2" customFormat="1" x14ac:dyDescent="0.25">
      <c r="AM385" s="17"/>
      <c r="AN385" s="17"/>
      <c r="AO385" s="17"/>
    </row>
    <row r="386" spans="39:41" s="2" customFormat="1" x14ac:dyDescent="0.25">
      <c r="AM386" s="17"/>
      <c r="AN386" s="17"/>
      <c r="AO386" s="17"/>
    </row>
    <row r="387" spans="39:41" s="2" customFormat="1" x14ac:dyDescent="0.25">
      <c r="AM387" s="17"/>
      <c r="AN387" s="17"/>
      <c r="AO387" s="17"/>
    </row>
    <row r="388" spans="39:41" s="2" customFormat="1" x14ac:dyDescent="0.25">
      <c r="AM388" s="17"/>
      <c r="AN388" s="17"/>
      <c r="AO388" s="17"/>
    </row>
    <row r="389" spans="39:41" s="2" customFormat="1" x14ac:dyDescent="0.25">
      <c r="AM389" s="17"/>
      <c r="AN389" s="17"/>
      <c r="AO389" s="17"/>
    </row>
    <row r="390" spans="39:41" s="2" customFormat="1" x14ac:dyDescent="0.25">
      <c r="AM390" s="17"/>
      <c r="AN390" s="17"/>
      <c r="AO390" s="17"/>
    </row>
    <row r="391" spans="39:41" s="2" customFormat="1" x14ac:dyDescent="0.25">
      <c r="AM391" s="17"/>
      <c r="AN391" s="17"/>
      <c r="AO391" s="17"/>
    </row>
    <row r="392" spans="39:41" s="2" customFormat="1" x14ac:dyDescent="0.25">
      <c r="AM392" s="17"/>
      <c r="AN392" s="17"/>
      <c r="AO392" s="17"/>
    </row>
    <row r="393" spans="39:41" s="2" customFormat="1" x14ac:dyDescent="0.25">
      <c r="AM393" s="17"/>
      <c r="AN393" s="17"/>
      <c r="AO393" s="17"/>
    </row>
    <row r="394" spans="39:41" s="2" customFormat="1" x14ac:dyDescent="0.25">
      <c r="AM394" s="17"/>
      <c r="AN394" s="17"/>
      <c r="AO394" s="17"/>
    </row>
    <row r="395" spans="39:41" s="2" customFormat="1" x14ac:dyDescent="0.25">
      <c r="AM395" s="17"/>
      <c r="AN395" s="17"/>
      <c r="AO395" s="17"/>
    </row>
    <row r="396" spans="39:41" s="2" customFormat="1" x14ac:dyDescent="0.25">
      <c r="AM396" s="17"/>
      <c r="AN396" s="17"/>
      <c r="AO396" s="17"/>
    </row>
    <row r="397" spans="39:41" s="2" customFormat="1" x14ac:dyDescent="0.25">
      <c r="AM397" s="17"/>
      <c r="AN397" s="17"/>
      <c r="AO397" s="17"/>
    </row>
    <row r="398" spans="39:41" s="2" customFormat="1" x14ac:dyDescent="0.25">
      <c r="AM398" s="17"/>
      <c r="AN398" s="17"/>
      <c r="AO398" s="17"/>
    </row>
    <row r="399" spans="39:41" s="2" customFormat="1" x14ac:dyDescent="0.25">
      <c r="AM399" s="17"/>
      <c r="AN399" s="17"/>
      <c r="AO399" s="17"/>
    </row>
    <row r="400" spans="39:41" s="2" customFormat="1" x14ac:dyDescent="0.25">
      <c r="AM400" s="17"/>
      <c r="AN400" s="17"/>
      <c r="AO400" s="17"/>
    </row>
    <row r="401" spans="39:41" s="2" customFormat="1" x14ac:dyDescent="0.25">
      <c r="AM401" s="17"/>
      <c r="AN401" s="17"/>
      <c r="AO401" s="17"/>
    </row>
    <row r="402" spans="39:41" s="2" customFormat="1" x14ac:dyDescent="0.25">
      <c r="AM402" s="17"/>
      <c r="AN402" s="17"/>
      <c r="AO402" s="17"/>
    </row>
    <row r="403" spans="39:41" s="2" customFormat="1" x14ac:dyDescent="0.25">
      <c r="AM403" s="17"/>
      <c r="AN403" s="17"/>
      <c r="AO403" s="17"/>
    </row>
    <row r="404" spans="39:41" s="2" customFormat="1" x14ac:dyDescent="0.25">
      <c r="AM404" s="17"/>
      <c r="AN404" s="17"/>
      <c r="AO404" s="17"/>
    </row>
    <row r="405" spans="39:41" s="2" customFormat="1" x14ac:dyDescent="0.25">
      <c r="AM405" s="17"/>
      <c r="AN405" s="17"/>
      <c r="AO405" s="17"/>
    </row>
    <row r="406" spans="39:41" s="2" customFormat="1" x14ac:dyDescent="0.25">
      <c r="AM406" s="17"/>
      <c r="AN406" s="17"/>
      <c r="AO406" s="17"/>
    </row>
    <row r="407" spans="39:41" s="2" customFormat="1" x14ac:dyDescent="0.25">
      <c r="AM407" s="17"/>
      <c r="AN407" s="17"/>
      <c r="AO407" s="17"/>
    </row>
    <row r="408" spans="39:41" s="2" customFormat="1" x14ac:dyDescent="0.25">
      <c r="AM408" s="17"/>
      <c r="AN408" s="17"/>
      <c r="AO408" s="17"/>
    </row>
    <row r="409" spans="39:41" s="2" customFormat="1" x14ac:dyDescent="0.25">
      <c r="AM409" s="17"/>
      <c r="AN409" s="17"/>
      <c r="AO409" s="17"/>
    </row>
    <row r="410" spans="39:41" s="2" customFormat="1" x14ac:dyDescent="0.25">
      <c r="AM410" s="17"/>
      <c r="AN410" s="17"/>
      <c r="AO410" s="17"/>
    </row>
    <row r="411" spans="39:41" s="2" customFormat="1" x14ac:dyDescent="0.25">
      <c r="AM411" s="17"/>
      <c r="AN411" s="17"/>
      <c r="AO411" s="17"/>
    </row>
    <row r="412" spans="39:41" s="2" customFormat="1" x14ac:dyDescent="0.25">
      <c r="AM412" s="17"/>
      <c r="AN412" s="17"/>
      <c r="AO412" s="17"/>
    </row>
    <row r="413" spans="39:41" s="2" customFormat="1" x14ac:dyDescent="0.25">
      <c r="AM413" s="17"/>
      <c r="AN413" s="17"/>
      <c r="AO413" s="17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40"/>
  <sheetViews>
    <sheetView topLeftCell="A18" zoomScale="82" zoomScaleNormal="82" workbookViewId="0">
      <selection activeCell="D7" sqref="D7:D22"/>
    </sheetView>
  </sheetViews>
  <sheetFormatPr defaultColWidth="11.42578125" defaultRowHeight="15" x14ac:dyDescent="0.25"/>
  <cols>
    <col min="1" max="1" width="11.42578125" style="101"/>
    <col min="2" max="2" width="37.5703125" style="104" customWidth="1"/>
    <col min="3" max="3" width="37.85546875" style="104" customWidth="1"/>
    <col min="4" max="4" width="19.5703125" style="2" customWidth="1"/>
    <col min="5" max="6" width="11.42578125" style="2"/>
    <col min="7" max="7" width="15.5703125" style="2" customWidth="1"/>
    <col min="8" max="8" width="17.5703125" style="2" customWidth="1"/>
    <col min="9" max="9" width="43.85546875" style="104" customWidth="1"/>
    <col min="10" max="10" width="37.5703125" style="104" customWidth="1"/>
    <col min="11" max="11" width="24.85546875" style="101" customWidth="1"/>
    <col min="12" max="12" width="19.140625" style="101" customWidth="1"/>
    <col min="13" max="13" width="15.5703125" style="101" customWidth="1"/>
    <col min="14" max="14" width="22.28515625" style="101" customWidth="1"/>
    <col min="15" max="15" width="21.85546875" style="101" customWidth="1"/>
    <col min="16" max="16" width="18.28515625" style="101" customWidth="1"/>
    <col min="17" max="17" width="21" style="101" customWidth="1"/>
    <col min="18" max="18" width="22.42578125" style="101" bestFit="1" customWidth="1"/>
    <col min="19" max="19" width="12.140625" style="101" customWidth="1"/>
    <col min="20" max="24" width="11.42578125" style="2"/>
    <col min="25" max="25" width="18.140625" style="2" customWidth="1"/>
    <col min="26" max="16384" width="11.42578125" style="2"/>
  </cols>
  <sheetData>
    <row r="1" spans="1:112" s="3" customFormat="1" ht="26.25" x14ac:dyDescent="0.25">
      <c r="A1" s="98"/>
      <c r="B1" s="102"/>
      <c r="C1" s="112" t="s">
        <v>119</v>
      </c>
      <c r="I1" s="102"/>
      <c r="J1" s="102"/>
      <c r="K1" s="98"/>
      <c r="L1" s="98"/>
      <c r="M1" s="98"/>
      <c r="N1" s="98"/>
      <c r="O1" s="98"/>
      <c r="P1" s="98"/>
      <c r="Q1" s="98"/>
      <c r="R1" s="98"/>
      <c r="S1" s="98"/>
      <c r="Y1" s="15" t="s">
        <v>4</v>
      </c>
      <c r="Z1" s="15" t="s">
        <v>86</v>
      </c>
      <c r="AA1" s="15" t="s">
        <v>30</v>
      </c>
      <c r="AB1" s="20"/>
      <c r="AC1" s="20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</row>
    <row r="2" spans="1:112" s="1" customFormat="1" ht="68.45" customHeight="1" x14ac:dyDescent="0.25">
      <c r="A2" s="99"/>
      <c r="B2" s="103"/>
      <c r="C2" s="105"/>
      <c r="I2" s="103"/>
      <c r="J2" s="103"/>
      <c r="K2" s="99"/>
      <c r="L2" s="99"/>
      <c r="M2" s="99"/>
      <c r="N2" s="99"/>
      <c r="O2" s="99"/>
      <c r="P2" s="99"/>
      <c r="Q2" s="99"/>
      <c r="R2" s="99"/>
      <c r="S2" s="99"/>
      <c r="Y2" s="15" t="s">
        <v>7</v>
      </c>
      <c r="Z2" s="15"/>
      <c r="AA2" s="15" t="s">
        <v>31</v>
      </c>
      <c r="AB2" s="19"/>
      <c r="AC2" s="19"/>
    </row>
    <row r="3" spans="1:112" customFormat="1" ht="21.95" customHeight="1" x14ac:dyDescent="0.25">
      <c r="A3" s="98"/>
      <c r="B3" s="102"/>
      <c r="C3" s="212" t="s">
        <v>124</v>
      </c>
      <c r="D3" s="212"/>
      <c r="E3" s="212"/>
      <c r="F3" s="3"/>
      <c r="G3" s="3"/>
      <c r="H3" s="3"/>
      <c r="I3" s="102"/>
      <c r="J3" s="102"/>
      <c r="K3" s="98"/>
      <c r="L3" s="98"/>
      <c r="M3" s="98"/>
      <c r="N3" s="98"/>
      <c r="O3" s="98"/>
      <c r="P3" s="98"/>
      <c r="Q3" s="98"/>
      <c r="R3" s="98"/>
      <c r="S3" s="98"/>
      <c r="Y3" s="15" t="s">
        <v>9</v>
      </c>
      <c r="Z3" s="15"/>
      <c r="AA3" s="15" t="s">
        <v>33</v>
      </c>
      <c r="AB3" s="19"/>
      <c r="AC3" s="18"/>
    </row>
    <row r="4" spans="1:112" customFormat="1" ht="23.25" x14ac:dyDescent="0.35">
      <c r="A4" s="184" t="s">
        <v>64</v>
      </c>
      <c r="B4" s="185"/>
      <c r="C4" s="185"/>
      <c r="D4" s="184" t="s">
        <v>48</v>
      </c>
      <c r="E4" s="185"/>
      <c r="F4" s="185"/>
      <c r="G4" s="185"/>
      <c r="H4" s="189"/>
      <c r="I4" s="106"/>
      <c r="J4" s="107"/>
      <c r="K4" s="213" t="s">
        <v>69</v>
      </c>
      <c r="L4" s="214"/>
      <c r="M4" s="214"/>
      <c r="N4" s="215"/>
      <c r="O4" s="186" t="s">
        <v>81</v>
      </c>
      <c r="P4" s="187"/>
      <c r="Q4" s="187"/>
      <c r="R4" s="187"/>
      <c r="S4" s="187"/>
      <c r="Y4" s="15" t="s">
        <v>99</v>
      </c>
      <c r="Z4" s="15"/>
      <c r="AA4" s="15" t="s">
        <v>34</v>
      </c>
      <c r="AB4" s="19"/>
      <c r="AC4" s="18"/>
    </row>
    <row r="5" spans="1:112" customFormat="1" ht="47.25" x14ac:dyDescent="0.25">
      <c r="A5" s="6" t="s">
        <v>63</v>
      </c>
      <c r="B5" s="7" t="s">
        <v>67</v>
      </c>
      <c r="C5" s="7" t="s">
        <v>77</v>
      </c>
      <c r="D5" s="7" t="s">
        <v>101</v>
      </c>
      <c r="E5" s="7" t="s">
        <v>70</v>
      </c>
      <c r="F5" s="7" t="s">
        <v>61</v>
      </c>
      <c r="G5" s="7" t="s">
        <v>71</v>
      </c>
      <c r="H5" s="7" t="s">
        <v>58</v>
      </c>
      <c r="I5" s="6" t="s">
        <v>28</v>
      </c>
      <c r="J5" s="6" t="s">
        <v>59</v>
      </c>
      <c r="K5" s="195" t="s">
        <v>125</v>
      </c>
      <c r="L5" s="195"/>
      <c r="M5" s="195" t="s">
        <v>126</v>
      </c>
      <c r="N5" s="195"/>
      <c r="O5" s="7" t="s">
        <v>108</v>
      </c>
      <c r="P5" s="7" t="s">
        <v>79</v>
      </c>
      <c r="Q5" s="7" t="s">
        <v>80</v>
      </c>
      <c r="R5" s="7" t="s">
        <v>29</v>
      </c>
      <c r="S5" s="7" t="s">
        <v>27</v>
      </c>
      <c r="Y5" s="15" t="s">
        <v>11</v>
      </c>
      <c r="Z5" s="15"/>
      <c r="AA5" s="15" t="s">
        <v>35</v>
      </c>
      <c r="AB5" s="19"/>
      <c r="AC5" s="18"/>
    </row>
    <row r="6" spans="1:112" customFormat="1" x14ac:dyDescent="0.25">
      <c r="A6" s="100"/>
      <c r="B6" s="64"/>
      <c r="C6" s="64"/>
      <c r="D6" s="8"/>
      <c r="E6" s="8"/>
      <c r="F6" s="8"/>
      <c r="G6" s="8"/>
      <c r="H6" s="8"/>
      <c r="I6" s="64"/>
      <c r="J6" s="64"/>
      <c r="K6" s="75" t="s">
        <v>116</v>
      </c>
      <c r="L6" s="75" t="s">
        <v>74</v>
      </c>
      <c r="M6" s="75" t="s">
        <v>116</v>
      </c>
      <c r="N6" s="75" t="s">
        <v>74</v>
      </c>
      <c r="O6" s="100"/>
      <c r="P6" s="100"/>
      <c r="Q6" s="100"/>
      <c r="R6" s="100"/>
      <c r="S6" s="100"/>
      <c r="Y6" s="15"/>
      <c r="Z6" s="15"/>
      <c r="AA6" s="15" t="s">
        <v>38</v>
      </c>
      <c r="AB6" s="19"/>
      <c r="AC6" s="18"/>
    </row>
    <row r="7" spans="1:112" ht="80.099999999999994" customHeight="1" x14ac:dyDescent="0.25">
      <c r="A7" s="49">
        <v>1</v>
      </c>
      <c r="B7" s="82" t="str">
        <f>[2]Sheet1!$A$16</f>
        <v xml:space="preserve">1.2.2 Aquisição de equipamentos de TIC-Tecnologia da Informação e Comunicação. </v>
      </c>
      <c r="C7" s="51" t="s">
        <v>154</v>
      </c>
      <c r="D7" s="79">
        <v>1100000</v>
      </c>
      <c r="E7" s="78"/>
      <c r="F7" s="80">
        <f>[1]Sheet1!$F$16/[1]Sheet1!$H$16</f>
        <v>1</v>
      </c>
      <c r="G7" s="80">
        <f>[1]Sheet1!$G$16/[1]Sheet1!$H$16</f>
        <v>0</v>
      </c>
      <c r="H7" s="78"/>
      <c r="I7" s="51" t="str">
        <f>[1]Sheet1!$A$3</f>
        <v xml:space="preserve">   I. FORTALECIMENTO DA GESTÃO DO SUS E MELHORIA DA QUALIDADE DOS SERVIÇOS</v>
      </c>
      <c r="J7" s="51" t="str">
        <f>[2]Sheet1!$A$14</f>
        <v xml:space="preserve">      P1.2 - Arquitetura Tecnológica para a Rede de Saúde Estadual (Hardware, Software, Conectividade, Comunicação de dados )</v>
      </c>
      <c r="K7" s="65">
        <f>[1]Sheet1!$C$16</f>
        <v>44710</v>
      </c>
      <c r="L7" s="49"/>
      <c r="M7" s="65">
        <f>[1]Sheet1!$D$16</f>
        <v>44800</v>
      </c>
      <c r="N7" s="49"/>
      <c r="O7" s="49" t="s">
        <v>7</v>
      </c>
      <c r="P7" s="49" t="s">
        <v>155</v>
      </c>
      <c r="Q7" s="49" t="s">
        <v>86</v>
      </c>
      <c r="R7" s="49" t="s">
        <v>33</v>
      </c>
      <c r="S7" s="69">
        <v>1</v>
      </c>
      <c r="Y7" s="17"/>
      <c r="Z7" s="17"/>
      <c r="AA7" s="17" t="s">
        <v>39</v>
      </c>
      <c r="AB7" s="21"/>
      <c r="AC7" s="22"/>
    </row>
    <row r="8" spans="1:112" ht="80.099999999999994" customHeight="1" x14ac:dyDescent="0.25">
      <c r="A8" s="49">
        <v>2</v>
      </c>
      <c r="B8" s="82" t="str">
        <f>B7</f>
        <v xml:space="preserve">1.2.2 Aquisição de equipamentos de TIC-Tecnologia da Informação e Comunicação. </v>
      </c>
      <c r="C8" s="51" t="s">
        <v>154</v>
      </c>
      <c r="D8" s="79">
        <v>1100000</v>
      </c>
      <c r="E8" s="78"/>
      <c r="F8" s="80">
        <v>1</v>
      </c>
      <c r="G8" s="80">
        <v>0</v>
      </c>
      <c r="H8" s="78"/>
      <c r="I8" s="51" t="str">
        <f>[1]Sheet1!$A$3</f>
        <v xml:space="preserve">   I. FORTALECIMENTO DA GESTÃO DO SUS E MELHORIA DA QUALIDADE DOS SERVIÇOS</v>
      </c>
      <c r="J8" s="51" t="str">
        <f>[2]Sheet1!$A$14</f>
        <v xml:space="preserve">      P1.2 - Arquitetura Tecnológica para a Rede de Saúde Estadual (Hardware, Software, Conectividade, Comunicação de dados )</v>
      </c>
      <c r="K8" s="65">
        <v>45075</v>
      </c>
      <c r="L8" s="49"/>
      <c r="M8" s="65">
        <v>45165</v>
      </c>
      <c r="N8" s="49"/>
      <c r="O8" s="49" t="s">
        <v>7</v>
      </c>
      <c r="P8" s="49" t="s">
        <v>155</v>
      </c>
      <c r="Q8" s="49" t="s">
        <v>86</v>
      </c>
      <c r="R8" s="49" t="s">
        <v>33</v>
      </c>
      <c r="S8" s="69">
        <v>1</v>
      </c>
      <c r="Y8" s="17"/>
      <c r="Z8" s="17"/>
      <c r="AA8" s="17"/>
      <c r="AB8" s="21"/>
      <c r="AC8" s="22"/>
    </row>
    <row r="9" spans="1:112" ht="69" customHeight="1" x14ac:dyDescent="0.25">
      <c r="A9" s="49">
        <v>3</v>
      </c>
      <c r="B9" s="82" t="str">
        <f>B7</f>
        <v xml:space="preserve">1.2.2 Aquisição de equipamentos de TIC-Tecnologia da Informação e Comunicação. </v>
      </c>
      <c r="C9" s="82" t="str">
        <f>C7</f>
        <v>Equipamentos de informação e comunicação</v>
      </c>
      <c r="D9" s="79">
        <v>800000</v>
      </c>
      <c r="E9" s="78"/>
      <c r="F9" s="80">
        <f>F7</f>
        <v>1</v>
      </c>
      <c r="G9" s="80">
        <f>G7</f>
        <v>0</v>
      </c>
      <c r="H9" s="78"/>
      <c r="I9" s="51" t="str">
        <f>I7</f>
        <v xml:space="preserve">   I. FORTALECIMENTO DA GESTÃO DO SUS E MELHORIA DA QUALIDADE DOS SERVIÇOS</v>
      </c>
      <c r="J9" s="51" t="str">
        <f>J7</f>
        <v xml:space="preserve">      P1.2 - Arquitetura Tecnológica para a Rede de Saúde Estadual (Hardware, Software, Conectividade, Comunicação de dados )</v>
      </c>
      <c r="K9" s="65">
        <v>45662</v>
      </c>
      <c r="L9" s="49"/>
      <c r="M9" s="65">
        <f>K9+90</f>
        <v>45752</v>
      </c>
      <c r="N9" s="49"/>
      <c r="O9" s="49" t="s">
        <v>7</v>
      </c>
      <c r="P9" s="49" t="s">
        <v>155</v>
      </c>
      <c r="Q9" s="49" t="s">
        <v>86</v>
      </c>
      <c r="R9" s="49" t="s">
        <v>33</v>
      </c>
      <c r="S9" s="69">
        <v>1</v>
      </c>
      <c r="Y9" s="17"/>
      <c r="Z9" s="17"/>
      <c r="AA9" s="17"/>
      <c r="AB9" s="21"/>
      <c r="AC9" s="22"/>
    </row>
    <row r="10" spans="1:112" ht="63" customHeight="1" x14ac:dyDescent="0.25">
      <c r="A10" s="49">
        <v>4</v>
      </c>
      <c r="B10" s="82" t="str">
        <f>[2]Sheet1!$A$18</f>
        <v>1.2.4 Aquisição de equipamentos  de TIC, videoconferência, teleatendimento, storage,Servidor e  call center   (PA Serviços)</v>
      </c>
      <c r="C10" s="51" t="s">
        <v>157</v>
      </c>
      <c r="D10" s="79">
        <f>[1]Sheet1!$L$18</f>
        <v>700000</v>
      </c>
      <c r="E10" s="78"/>
      <c r="F10" s="80">
        <v>1</v>
      </c>
      <c r="G10" s="80">
        <v>0</v>
      </c>
      <c r="H10" s="78"/>
      <c r="I10" s="51" t="str">
        <f>[1]Sheet1!$A$3</f>
        <v xml:space="preserve">   I. FORTALECIMENTO DA GESTÃO DO SUS E MELHORIA DA QUALIDADE DOS SERVIÇOS</v>
      </c>
      <c r="J10" s="51" t="str">
        <f>[2]Sheet1!$A$14</f>
        <v xml:space="preserve">      P1.2 - Arquitetura Tecnológica para a Rede de Saúde Estadual (Hardware, Software, Conectividade, Comunicação de dados )</v>
      </c>
      <c r="K10" s="65">
        <f>[1]Sheet1!$C$18</f>
        <v>44711</v>
      </c>
      <c r="L10" s="49"/>
      <c r="M10" s="65">
        <f>K10+60</f>
        <v>44771</v>
      </c>
      <c r="N10" s="49"/>
      <c r="O10" s="49" t="s">
        <v>7</v>
      </c>
      <c r="P10" s="49" t="s">
        <v>155</v>
      </c>
      <c r="Q10" s="49" t="s">
        <v>86</v>
      </c>
      <c r="R10" s="49" t="s">
        <v>33</v>
      </c>
      <c r="S10" s="69">
        <v>1</v>
      </c>
    </row>
    <row r="11" spans="1:112" ht="60" customHeight="1" x14ac:dyDescent="0.25">
      <c r="A11" s="49">
        <v>5</v>
      </c>
      <c r="B11" s="51" t="str">
        <f>B10</f>
        <v>1.2.4 Aquisição de equipamentos  de TIC, videoconferência, teleatendimento, storage,Servidor e  call center   (PA Serviços)</v>
      </c>
      <c r="C11" s="51" t="str">
        <f>C10</f>
        <v>Equipamentos de TIC</v>
      </c>
      <c r="D11" s="79">
        <f>[1]Sheet1!$U$18</f>
        <v>300000</v>
      </c>
      <c r="E11" s="78"/>
      <c r="F11" s="80">
        <v>1</v>
      </c>
      <c r="G11" s="80">
        <v>0</v>
      </c>
      <c r="H11" s="78"/>
      <c r="I11" s="51" t="str">
        <f>[1]Sheet1!$A$3</f>
        <v xml:space="preserve">   I. FORTALECIMENTO DA GESTÃO DO SUS E MELHORIA DA QUALIDADE DOS SERVIÇOS</v>
      </c>
      <c r="J11" s="51" t="str">
        <f>[2]Sheet1!$A$14</f>
        <v xml:space="preserve">      P1.2 - Arquitetura Tecnológica para a Rede de Saúde Estadual (Hardware, Software, Conectividade, Comunicação de dados )</v>
      </c>
      <c r="K11" s="65">
        <v>45717</v>
      </c>
      <c r="L11" s="49"/>
      <c r="M11" s="65">
        <f>K11+60</f>
        <v>45777</v>
      </c>
      <c r="N11" s="49"/>
      <c r="O11" s="49" t="s">
        <v>7</v>
      </c>
      <c r="P11" s="49" t="s">
        <v>155</v>
      </c>
      <c r="Q11" s="49" t="s">
        <v>86</v>
      </c>
      <c r="R11" s="49" t="s">
        <v>33</v>
      </c>
      <c r="S11" s="69">
        <v>1</v>
      </c>
    </row>
    <row r="12" spans="1:112" ht="60" x14ac:dyDescent="0.25">
      <c r="A12" s="49">
        <v>6</v>
      </c>
      <c r="B12" s="51" t="str">
        <f>[2]Sheet1!$A$21</f>
        <v>1.2.7 Aquisição de equipamentos de  Solução PACS - Picture Archiving and Communication System   (PA Serviços)</v>
      </c>
      <c r="C12" s="51" t="s">
        <v>160</v>
      </c>
      <c r="D12" s="79">
        <f>[1]Sheet1!$L$21</f>
        <v>500000</v>
      </c>
      <c r="E12" s="78"/>
      <c r="F12" s="80">
        <v>1</v>
      </c>
      <c r="G12" s="80">
        <v>0</v>
      </c>
      <c r="H12" s="78"/>
      <c r="I12" s="51" t="str">
        <f>[1]Sheet1!$A$3</f>
        <v xml:space="preserve">   I. FORTALECIMENTO DA GESTÃO DO SUS E MELHORIA DA QUALIDADE DOS SERVIÇOS</v>
      </c>
      <c r="J12" s="51" t="str">
        <f>[2]Sheet1!$A$14</f>
        <v xml:space="preserve">      P1.2 - Arquitetura Tecnológica para a Rede de Saúde Estadual (Hardware, Software, Conectividade, Comunicação de dados )</v>
      </c>
      <c r="K12" s="65">
        <v>44681</v>
      </c>
      <c r="L12" s="49"/>
      <c r="M12" s="65">
        <f>K12+90</f>
        <v>44771</v>
      </c>
      <c r="N12" s="49"/>
      <c r="O12" s="49" t="s">
        <v>7</v>
      </c>
      <c r="P12" s="49" t="s">
        <v>155</v>
      </c>
      <c r="Q12" s="49" t="s">
        <v>86</v>
      </c>
      <c r="R12" s="49" t="s">
        <v>33</v>
      </c>
      <c r="S12" s="69">
        <v>1</v>
      </c>
    </row>
    <row r="13" spans="1:112" ht="60" x14ac:dyDescent="0.25">
      <c r="A13" s="49">
        <v>7</v>
      </c>
      <c r="B13" s="51" t="str">
        <f>B12</f>
        <v>1.2.7 Aquisição de equipamentos de  Solução PACS - Picture Archiving and Communication System   (PA Serviços)</v>
      </c>
      <c r="C13" s="51" t="str">
        <f t="shared" ref="C13:I13" si="0">C12</f>
        <v>Equipamentos de imagem</v>
      </c>
      <c r="D13" s="79">
        <f>[1]Sheet1!$R$21</f>
        <v>500000</v>
      </c>
      <c r="E13" s="78"/>
      <c r="F13" s="80">
        <f t="shared" si="0"/>
        <v>1</v>
      </c>
      <c r="G13" s="80">
        <f t="shared" si="0"/>
        <v>0</v>
      </c>
      <c r="H13" s="78"/>
      <c r="I13" s="51" t="str">
        <f t="shared" si="0"/>
        <v xml:space="preserve">   I. FORTALECIMENTO DA GESTÃO DO SUS E MELHORIA DA QUALIDADE DOS SERVIÇOS</v>
      </c>
      <c r="J13" s="51" t="str">
        <f>[2]Sheet1!$A$14</f>
        <v xml:space="preserve">      P1.2 - Arquitetura Tecnológica para a Rede de Saúde Estadual (Hardware, Software, Conectividade, Comunicação de dados )</v>
      </c>
      <c r="K13" s="65">
        <v>45399</v>
      </c>
      <c r="L13" s="49"/>
      <c r="M13" s="65">
        <f>K13+90</f>
        <v>45489</v>
      </c>
      <c r="N13" s="49"/>
      <c r="O13" s="49" t="s">
        <v>7</v>
      </c>
      <c r="P13" s="49" t="s">
        <v>155</v>
      </c>
      <c r="Q13" s="49" t="s">
        <v>86</v>
      </c>
      <c r="R13" s="49" t="s">
        <v>33</v>
      </c>
      <c r="S13" s="69">
        <v>1</v>
      </c>
    </row>
    <row r="14" spans="1:112" ht="90" x14ac:dyDescent="0.25">
      <c r="A14" s="49">
        <v>8</v>
      </c>
      <c r="B14" s="51" t="str">
        <f>[2]Sheet1!$A$106</f>
        <v xml:space="preserve"> 2.1.2.1 EMH  Hospital da Mulher (antiga Maternidade Frei Damião)</v>
      </c>
      <c r="C14" s="51" t="s">
        <v>183</v>
      </c>
      <c r="D14" s="79">
        <f>[1]Sheet1!$H$104</f>
        <v>2418366.7799999998</v>
      </c>
      <c r="E14" s="78"/>
      <c r="F14" s="80">
        <f>[1]Sheet1!$F$104/[1]Sheet1!$H$104</f>
        <v>8.0230915179871937E-2</v>
      </c>
      <c r="G14" s="80">
        <f>[1]Sheet1!$G$104/[1]Sheet1!$H$104</f>
        <v>0.9197690848201282</v>
      </c>
      <c r="H14" s="78"/>
      <c r="I14" s="51" t="str">
        <f>[1]Sheet1!$A$72</f>
        <v xml:space="preserve">   II. CONSOLIDAÇÃO DAS REDES DE ATENÇÃO EM SAÚDE</v>
      </c>
      <c r="J14" s="51" t="str">
        <f>[1]Sheet1!$A$73</f>
        <v xml:space="preserve">      P2.1 - Reforma, ampliação e construção de  maternidades/hospitais de média e alta complexidade  e implementação de um programa para fortalecer a rede materno infantil no estado da Paraíba</v>
      </c>
      <c r="K14" s="65">
        <f>[1]Sheet1!$C$104</f>
        <v>44958</v>
      </c>
      <c r="L14" s="49"/>
      <c r="M14" s="65">
        <f>K14+90</f>
        <v>45048</v>
      </c>
      <c r="N14" s="49"/>
      <c r="O14" s="49" t="s">
        <v>7</v>
      </c>
      <c r="P14" s="49" t="s">
        <v>155</v>
      </c>
      <c r="Q14" s="49" t="s">
        <v>86</v>
      </c>
      <c r="R14" s="49" t="s">
        <v>33</v>
      </c>
      <c r="S14" s="69">
        <v>1</v>
      </c>
    </row>
    <row r="15" spans="1:112" ht="90" x14ac:dyDescent="0.25">
      <c r="A15" s="49">
        <v>9</v>
      </c>
      <c r="B15" s="51" t="str">
        <f>[2]Sheet1!$A$110</f>
        <v xml:space="preserve">2.1.2.2 EMH Complexo de Saúde Hospital Regional de Guarabira   </v>
      </c>
      <c r="C15" s="51" t="s">
        <v>185</v>
      </c>
      <c r="D15" s="79">
        <f>[1]Sheet1!$H$108</f>
        <v>468552.78</v>
      </c>
      <c r="E15" s="78"/>
      <c r="F15" s="80">
        <v>1</v>
      </c>
      <c r="G15" s="80">
        <v>0</v>
      </c>
      <c r="H15" s="78"/>
      <c r="I15" s="51" t="str">
        <f>I14</f>
        <v xml:space="preserve">   II. CONSOLIDAÇÃO DAS REDES DE ATENÇÃO EM SAÚDE</v>
      </c>
      <c r="J15" s="51" t="str">
        <f>J14</f>
        <v xml:space="preserve">      P2.1 - Reforma, ampliação e construção de  maternidades/hospitais de média e alta complexidade  e implementação de um programa para fortalecer a rede materno infantil no estado da Paraíba</v>
      </c>
      <c r="K15" s="65">
        <f>[1]Sheet1!$C$108</f>
        <v>45174</v>
      </c>
      <c r="L15" s="49"/>
      <c r="M15" s="65">
        <f t="shared" ref="M15:M21" si="1">K15+90</f>
        <v>45264</v>
      </c>
      <c r="N15" s="49"/>
      <c r="O15" s="49" t="s">
        <v>7</v>
      </c>
      <c r="P15" s="49" t="s">
        <v>155</v>
      </c>
      <c r="Q15" s="49" t="s">
        <v>86</v>
      </c>
      <c r="R15" s="49" t="s">
        <v>33</v>
      </c>
      <c r="S15" s="69">
        <v>1</v>
      </c>
    </row>
    <row r="16" spans="1:112" ht="90" x14ac:dyDescent="0.25">
      <c r="A16" s="49">
        <v>10</v>
      </c>
      <c r="B16" s="51" t="str">
        <f>[2]Sheet1!$A$114</f>
        <v xml:space="preserve">2.1.2.3 EMH Maternidade Peregrino Filho (Patos)  </v>
      </c>
      <c r="C16" s="51" t="s">
        <v>184</v>
      </c>
      <c r="D16" s="79">
        <f>[1]Sheet1!$H$112</f>
        <v>284860.65999999997</v>
      </c>
      <c r="E16" s="78"/>
      <c r="F16" s="80">
        <v>1</v>
      </c>
      <c r="G16" s="80">
        <v>0</v>
      </c>
      <c r="H16" s="78"/>
      <c r="I16" s="51" t="str">
        <f t="shared" ref="I16:I19" si="2">I15</f>
        <v xml:space="preserve">   II. CONSOLIDAÇÃO DAS REDES DE ATENÇÃO EM SAÚDE</v>
      </c>
      <c r="J16" s="51" t="str">
        <f t="shared" ref="J16:J19" si="3">J15</f>
        <v xml:space="preserve">      P2.1 - Reforma, ampliação e construção de  maternidades/hospitais de média e alta complexidade  e implementação de um programa para fortalecer a rede materno infantil no estado da Paraíba</v>
      </c>
      <c r="K16" s="65">
        <f>[1]Sheet1!$C$112</f>
        <v>45571</v>
      </c>
      <c r="L16" s="49"/>
      <c r="M16" s="65">
        <f t="shared" si="1"/>
        <v>45661</v>
      </c>
      <c r="N16" s="49"/>
      <c r="O16" s="49" t="s">
        <v>7</v>
      </c>
      <c r="P16" s="49" t="s">
        <v>155</v>
      </c>
      <c r="Q16" s="49" t="s">
        <v>86</v>
      </c>
      <c r="R16" s="49" t="s">
        <v>33</v>
      </c>
      <c r="S16" s="69">
        <v>1</v>
      </c>
    </row>
    <row r="17" spans="1:19" ht="90" x14ac:dyDescent="0.25">
      <c r="A17" s="49">
        <v>11</v>
      </c>
      <c r="B17" s="51" t="str">
        <f>[2]Sheet1!$A$118</f>
        <v xml:space="preserve">2.1.2.4 EMH Hospital Regional de Cajazeiras  </v>
      </c>
      <c r="C17" s="51" t="s">
        <v>186</v>
      </c>
      <c r="D17" s="79">
        <f>[1]Sheet1!$H$116</f>
        <v>206013.89</v>
      </c>
      <c r="E17" s="78"/>
      <c r="F17" s="80">
        <v>1</v>
      </c>
      <c r="G17" s="80">
        <v>0</v>
      </c>
      <c r="H17" s="78"/>
      <c r="I17" s="51" t="str">
        <f t="shared" si="2"/>
        <v xml:space="preserve">   II. CONSOLIDAÇÃO DAS REDES DE ATENÇÃO EM SAÚDE</v>
      </c>
      <c r="J17" s="51" t="str">
        <f t="shared" si="3"/>
        <v xml:space="preserve">      P2.1 - Reforma, ampliação e construção de  maternidades/hospitais de média e alta complexidade  e implementação de um programa para fortalecer a rede materno infantil no estado da Paraíba</v>
      </c>
      <c r="K17" s="65">
        <f>[1]Sheet1!$C$116</f>
        <v>45444</v>
      </c>
      <c r="L17" s="49"/>
      <c r="M17" s="65">
        <f t="shared" si="1"/>
        <v>45534</v>
      </c>
      <c r="N17" s="49"/>
      <c r="O17" s="49" t="s">
        <v>7</v>
      </c>
      <c r="P17" s="49" t="s">
        <v>155</v>
      </c>
      <c r="Q17" s="49" t="s">
        <v>86</v>
      </c>
      <c r="R17" s="49" t="s">
        <v>33</v>
      </c>
      <c r="S17" s="69">
        <v>1</v>
      </c>
    </row>
    <row r="18" spans="1:19" ht="90" x14ac:dyDescent="0.25">
      <c r="A18" s="49">
        <v>12</v>
      </c>
      <c r="B18" s="51" t="str">
        <f>[2]Sheet1!$A$122</f>
        <v xml:space="preserve">2.1.2.5 EMH Complexo Pediátrico Arlinda Marques - João Pessoa/PB     </v>
      </c>
      <c r="C18" s="51" t="s">
        <v>187</v>
      </c>
      <c r="D18" s="79">
        <f>[1]Sheet1!$H$120</f>
        <v>200000</v>
      </c>
      <c r="E18" s="78"/>
      <c r="F18" s="80">
        <v>1</v>
      </c>
      <c r="G18" s="80">
        <v>0</v>
      </c>
      <c r="H18" s="78"/>
      <c r="I18" s="51" t="str">
        <f t="shared" si="2"/>
        <v xml:space="preserve">   II. CONSOLIDAÇÃO DAS REDES DE ATENÇÃO EM SAÚDE</v>
      </c>
      <c r="J18" s="51" t="str">
        <f t="shared" si="3"/>
        <v xml:space="preserve">      P2.1 - Reforma, ampliação e construção de  maternidades/hospitais de média e alta complexidade  e implementação de um programa para fortalecer a rede materno infantil no estado da Paraíba</v>
      </c>
      <c r="K18" s="65">
        <f>[1]Sheet1!$C$120</f>
        <v>45422</v>
      </c>
      <c r="L18" s="49"/>
      <c r="M18" s="65">
        <f t="shared" si="1"/>
        <v>45512</v>
      </c>
      <c r="N18" s="49"/>
      <c r="O18" s="49" t="s">
        <v>7</v>
      </c>
      <c r="P18" s="49" t="s">
        <v>155</v>
      </c>
      <c r="Q18" s="49" t="s">
        <v>86</v>
      </c>
      <c r="R18" s="49" t="s">
        <v>33</v>
      </c>
      <c r="S18" s="69">
        <v>1</v>
      </c>
    </row>
    <row r="19" spans="1:19" ht="90" x14ac:dyDescent="0.25">
      <c r="A19" s="49">
        <v>13</v>
      </c>
      <c r="B19" s="51" t="str">
        <f>[2]Sheet1!$A$126</f>
        <v xml:space="preserve">2.1.2.6  EMH Hospital Distrital Dr. José Gomes da Silva - Itaporanga </v>
      </c>
      <c r="C19" s="51" t="s">
        <v>188</v>
      </c>
      <c r="D19" s="79">
        <f>[1]Sheet1!$H$124</f>
        <v>216888.89</v>
      </c>
      <c r="E19" s="78"/>
      <c r="F19" s="80">
        <v>1</v>
      </c>
      <c r="G19" s="80">
        <v>0</v>
      </c>
      <c r="H19" s="78"/>
      <c r="I19" s="51" t="str">
        <f t="shared" si="2"/>
        <v xml:space="preserve">   II. CONSOLIDAÇÃO DAS REDES DE ATENÇÃO EM SAÚDE</v>
      </c>
      <c r="J19" s="51" t="str">
        <f t="shared" si="3"/>
        <v xml:space="preserve">      P2.1 - Reforma, ampliação e construção de  maternidades/hospitais de média e alta complexidade  e implementação de um programa para fortalecer a rede materno infantil no estado da Paraíba</v>
      </c>
      <c r="K19" s="65">
        <f>[1]Sheet1!$C$124</f>
        <v>45688</v>
      </c>
      <c r="L19" s="49"/>
      <c r="M19" s="65">
        <f t="shared" si="1"/>
        <v>45778</v>
      </c>
      <c r="N19" s="49"/>
      <c r="O19" s="49" t="s">
        <v>7</v>
      </c>
      <c r="P19" s="49" t="s">
        <v>155</v>
      </c>
      <c r="Q19" s="49" t="s">
        <v>86</v>
      </c>
      <c r="R19" s="49" t="s">
        <v>33</v>
      </c>
      <c r="S19" s="69">
        <v>1</v>
      </c>
    </row>
    <row r="20" spans="1:19" ht="60" x14ac:dyDescent="0.25">
      <c r="A20" s="49">
        <v>14</v>
      </c>
      <c r="B20" s="51" t="str">
        <f>[2]Sheet1!$A$138</f>
        <v xml:space="preserve">2.2.4 Aquisição de equipamentos médico-hospitalares  </v>
      </c>
      <c r="C20" s="51" t="s">
        <v>190</v>
      </c>
      <c r="D20" s="79">
        <f>[1]Sheet1!$F$137</f>
        <v>2200000</v>
      </c>
      <c r="E20" s="78"/>
      <c r="F20" s="80">
        <v>1</v>
      </c>
      <c r="G20" s="80">
        <v>0</v>
      </c>
      <c r="H20" s="78"/>
      <c r="I20" s="51" t="str">
        <f>I19</f>
        <v xml:space="preserve">   II. CONSOLIDAÇÃO DAS REDES DE ATENÇÃO EM SAÚDE</v>
      </c>
      <c r="J20" s="51" t="str">
        <f>[1]Sheet1!$A$128</f>
        <v xml:space="preserve">      P2.2 - Reforma e aquisição de equipamentos para serviços de oncologia no Hospital Regional de Patos (macrorregional II)</v>
      </c>
      <c r="K20" s="65">
        <f>[1]Sheet1!$C$137</f>
        <v>45514</v>
      </c>
      <c r="L20" s="49"/>
      <c r="M20" s="65">
        <f t="shared" si="1"/>
        <v>45604</v>
      </c>
      <c r="N20" s="49"/>
      <c r="O20" s="49" t="s">
        <v>7</v>
      </c>
      <c r="P20" s="49" t="s">
        <v>155</v>
      </c>
      <c r="Q20" s="49" t="s">
        <v>86</v>
      </c>
      <c r="R20" s="49" t="s">
        <v>33</v>
      </c>
      <c r="S20" s="49">
        <v>1</v>
      </c>
    </row>
    <row r="21" spans="1:19" ht="60" x14ac:dyDescent="0.25">
      <c r="A21" s="49">
        <v>15</v>
      </c>
      <c r="B21" s="51" t="str">
        <f>[2]Sheet1!$A$144</f>
        <v xml:space="preserve">2.3.1  Hospital Metropolitano de Santa Rita (Macrorregional I) </v>
      </c>
      <c r="C21" s="51" t="s">
        <v>191</v>
      </c>
      <c r="D21" s="79">
        <f>[1]Sheet1!$F$142</f>
        <v>1010000</v>
      </c>
      <c r="E21" s="78"/>
      <c r="F21" s="80">
        <v>1</v>
      </c>
      <c r="G21" s="80">
        <v>0</v>
      </c>
      <c r="H21" s="78"/>
      <c r="I21" s="51" t="str">
        <f>I20</f>
        <v xml:space="preserve">   II. CONSOLIDAÇÃO DAS REDES DE ATENÇÃO EM SAÚDE</v>
      </c>
      <c r="J21" s="51" t="str">
        <f>[1]Sheet1!$A$140</f>
        <v xml:space="preserve">      P2.3 - Equipamentos para serviços de neurologia e cardiologia do Hospital Metropolitano de Santa Rita (macrorregional I) </v>
      </c>
      <c r="K21" s="65">
        <f>[1]Sheet1!$C$142</f>
        <v>44499</v>
      </c>
      <c r="L21" s="49"/>
      <c r="M21" s="65">
        <f t="shared" si="1"/>
        <v>44589</v>
      </c>
      <c r="N21" s="49"/>
      <c r="O21" s="49" t="s">
        <v>7</v>
      </c>
      <c r="P21" s="49" t="s">
        <v>155</v>
      </c>
      <c r="Q21" s="49" t="s">
        <v>86</v>
      </c>
      <c r="R21" s="49" t="s">
        <v>33</v>
      </c>
      <c r="S21" s="49">
        <v>1</v>
      </c>
    </row>
    <row r="22" spans="1:19" ht="45" customHeight="1" x14ac:dyDescent="0.25">
      <c r="A22" s="49">
        <v>16</v>
      </c>
      <c r="B22" s="51" t="str">
        <f>[2]Sheet1!$A$164</f>
        <v>3.3.1.1  Contratação de licença de uso de SOFTWARE e serviços técnicos de informática  de apoio ao Projeto</v>
      </c>
      <c r="C22" s="51" t="s">
        <v>192</v>
      </c>
      <c r="D22" s="79">
        <f>[1]Sheet1!$F$152</f>
        <v>180000</v>
      </c>
      <c r="E22" s="78"/>
      <c r="F22" s="80">
        <v>1</v>
      </c>
      <c r="G22" s="80">
        <v>0</v>
      </c>
      <c r="H22" s="78"/>
      <c r="I22" s="51" t="str">
        <f>[1]Sheet1!$A$149</f>
        <v xml:space="preserve">   III. MONITORAMENTO, AVALIAÇÃO E ADMINISTRAÇÃO</v>
      </c>
      <c r="J22" s="51" t="str">
        <f>[2]Sheet1!$A$162</f>
        <v xml:space="preserve">      P3.3 - Administração e  Gestão da  UGP</v>
      </c>
      <c r="K22" s="65">
        <v>44327</v>
      </c>
      <c r="L22" s="49"/>
      <c r="M22" s="65">
        <f>K22+60</f>
        <v>44387</v>
      </c>
      <c r="N22" s="49"/>
      <c r="O22" s="49" t="s">
        <v>9</v>
      </c>
      <c r="P22" s="49" t="s">
        <v>155</v>
      </c>
      <c r="Q22" s="49" t="s">
        <v>86</v>
      </c>
      <c r="R22" s="49" t="s">
        <v>38</v>
      </c>
      <c r="S22" s="49">
        <v>1</v>
      </c>
    </row>
    <row r="23" spans="1:19" x14ac:dyDescent="0.25">
      <c r="A23" s="49"/>
      <c r="B23" s="51"/>
      <c r="C23" s="51"/>
      <c r="D23" s="44"/>
      <c r="E23" s="29"/>
      <c r="F23" s="40"/>
      <c r="G23" s="40"/>
      <c r="H23" s="29"/>
      <c r="I23" s="51"/>
      <c r="J23" s="51"/>
      <c r="K23" s="49"/>
      <c r="L23" s="49"/>
      <c r="M23" s="49"/>
      <c r="N23" s="49"/>
      <c r="O23" s="49"/>
      <c r="P23" s="49"/>
      <c r="Q23" s="49"/>
      <c r="R23" s="49"/>
      <c r="S23" s="49"/>
    </row>
    <row r="24" spans="1:19" x14ac:dyDescent="0.25">
      <c r="A24" s="49"/>
      <c r="B24" s="51"/>
      <c r="C24" s="51"/>
      <c r="D24" s="44"/>
      <c r="E24" s="29"/>
      <c r="F24" s="40"/>
      <c r="G24" s="40"/>
      <c r="H24" s="29"/>
      <c r="I24" s="51"/>
      <c r="J24" s="51"/>
      <c r="K24" s="49"/>
      <c r="L24" s="49"/>
      <c r="M24" s="49"/>
      <c r="N24" s="49"/>
      <c r="O24" s="49"/>
      <c r="P24" s="49"/>
      <c r="Q24" s="49"/>
      <c r="R24" s="49"/>
      <c r="S24" s="49"/>
    </row>
    <row r="25" spans="1:19" x14ac:dyDescent="0.25">
      <c r="A25" s="49"/>
      <c r="B25" s="51"/>
      <c r="C25" s="51"/>
      <c r="D25" s="44"/>
      <c r="E25" s="29"/>
      <c r="F25" s="29"/>
      <c r="G25" s="29"/>
      <c r="H25" s="29"/>
      <c r="I25" s="51"/>
      <c r="J25" s="51"/>
      <c r="K25" s="49"/>
      <c r="L25" s="49"/>
      <c r="M25" s="49"/>
      <c r="N25" s="49"/>
      <c r="O25" s="49"/>
      <c r="P25" s="49"/>
      <c r="Q25" s="49"/>
      <c r="R25" s="49"/>
      <c r="S25" s="49"/>
    </row>
    <row r="26" spans="1:19" x14ac:dyDescent="0.25">
      <c r="A26" s="49"/>
      <c r="B26" s="51"/>
      <c r="C26" s="51"/>
      <c r="D26" s="44"/>
      <c r="E26" s="29"/>
      <c r="F26" s="29"/>
      <c r="G26" s="29"/>
      <c r="H26" s="29"/>
      <c r="I26" s="51"/>
      <c r="J26" s="51"/>
      <c r="K26" s="49"/>
      <c r="L26" s="49"/>
      <c r="M26" s="49"/>
      <c r="N26" s="49"/>
      <c r="O26" s="49"/>
      <c r="P26" s="49"/>
      <c r="Q26" s="49"/>
      <c r="R26" s="49"/>
      <c r="S26" s="49"/>
    </row>
    <row r="27" spans="1:19" x14ac:dyDescent="0.25">
      <c r="A27" s="49"/>
      <c r="B27" s="51"/>
      <c r="C27" s="51"/>
      <c r="D27" s="29"/>
      <c r="E27" s="29"/>
      <c r="F27" s="29"/>
      <c r="G27" s="29"/>
      <c r="H27" s="29"/>
      <c r="I27" s="51"/>
      <c r="J27" s="51"/>
      <c r="K27" s="49"/>
      <c r="L27" s="49"/>
      <c r="M27" s="49"/>
      <c r="N27" s="49"/>
      <c r="O27" s="49"/>
      <c r="P27" s="49"/>
      <c r="Q27" s="49"/>
      <c r="R27" s="49"/>
      <c r="S27" s="49"/>
    </row>
    <row r="28" spans="1:19" x14ac:dyDescent="0.25">
      <c r="A28" s="49"/>
      <c r="B28" s="51"/>
      <c r="C28" s="51"/>
      <c r="D28" s="29"/>
      <c r="E28" s="29"/>
      <c r="F28" s="29"/>
      <c r="G28" s="29"/>
      <c r="H28" s="29"/>
      <c r="I28" s="51"/>
      <c r="J28" s="51"/>
      <c r="K28" s="49"/>
      <c r="L28" s="49"/>
      <c r="M28" s="49"/>
      <c r="N28" s="49"/>
      <c r="O28" s="49"/>
      <c r="P28" s="49"/>
      <c r="Q28" s="49"/>
      <c r="R28" s="49"/>
      <c r="S28" s="49"/>
    </row>
    <row r="29" spans="1:19" x14ac:dyDescent="0.25">
      <c r="A29" s="49"/>
      <c r="B29" s="51"/>
      <c r="C29" s="51"/>
      <c r="D29" s="29"/>
      <c r="E29" s="29"/>
      <c r="F29" s="29"/>
      <c r="G29" s="29"/>
      <c r="H29" s="29"/>
      <c r="I29" s="51"/>
      <c r="J29" s="51"/>
      <c r="K29" s="49"/>
      <c r="L29" s="49"/>
      <c r="M29" s="49"/>
      <c r="N29" s="49"/>
      <c r="O29" s="49"/>
      <c r="P29" s="49"/>
      <c r="Q29" s="49"/>
      <c r="R29" s="49"/>
      <c r="S29" s="49"/>
    </row>
    <row r="30" spans="1:19" x14ac:dyDescent="0.25">
      <c r="A30" s="49"/>
      <c r="B30" s="51"/>
      <c r="C30" s="51"/>
      <c r="D30" s="29"/>
      <c r="E30" s="29"/>
      <c r="F30" s="29"/>
      <c r="G30" s="29"/>
      <c r="H30" s="29"/>
      <c r="I30" s="51"/>
      <c r="J30" s="51"/>
      <c r="K30" s="49"/>
      <c r="L30" s="49"/>
      <c r="M30" s="49"/>
      <c r="N30" s="49"/>
      <c r="O30" s="49"/>
      <c r="P30" s="49"/>
      <c r="Q30" s="49"/>
      <c r="R30" s="49"/>
      <c r="S30" s="49"/>
    </row>
    <row r="31" spans="1:19" x14ac:dyDescent="0.25">
      <c r="A31" s="49"/>
      <c r="B31" s="51"/>
      <c r="C31" s="51"/>
      <c r="D31" s="29"/>
      <c r="E31" s="29"/>
      <c r="F31" s="29"/>
      <c r="G31" s="29"/>
      <c r="H31" s="29"/>
      <c r="I31" s="51"/>
      <c r="J31" s="51"/>
      <c r="K31" s="49"/>
      <c r="L31" s="49"/>
      <c r="M31" s="49"/>
      <c r="N31" s="49"/>
      <c r="O31" s="49"/>
      <c r="P31" s="49"/>
      <c r="Q31" s="49"/>
      <c r="R31" s="49"/>
      <c r="S31" s="49"/>
    </row>
    <row r="32" spans="1:19" x14ac:dyDescent="0.25">
      <c r="A32" s="49"/>
      <c r="B32" s="51"/>
      <c r="C32" s="51"/>
      <c r="D32" s="29"/>
      <c r="E32" s="29"/>
      <c r="F32" s="29"/>
      <c r="G32" s="29"/>
      <c r="H32" s="29"/>
      <c r="I32" s="51"/>
      <c r="J32" s="51"/>
      <c r="K32" s="49"/>
      <c r="L32" s="49"/>
      <c r="M32" s="49"/>
      <c r="N32" s="49"/>
      <c r="O32" s="49"/>
      <c r="P32" s="49"/>
      <c r="Q32" s="49"/>
      <c r="R32" s="49"/>
      <c r="S32" s="49"/>
    </row>
    <row r="33" spans="1:19" x14ac:dyDescent="0.25">
      <c r="A33" s="49"/>
      <c r="B33" s="51"/>
      <c r="C33" s="51"/>
      <c r="D33" s="29"/>
      <c r="E33" s="29"/>
      <c r="F33" s="29"/>
      <c r="G33" s="29"/>
      <c r="H33" s="29"/>
      <c r="I33" s="51"/>
      <c r="J33" s="51"/>
      <c r="K33" s="49"/>
      <c r="L33" s="49"/>
      <c r="M33" s="49"/>
      <c r="N33" s="49"/>
      <c r="O33" s="49"/>
      <c r="P33" s="49"/>
      <c r="Q33" s="49"/>
      <c r="R33" s="49"/>
      <c r="S33" s="49"/>
    </row>
    <row r="34" spans="1:19" x14ac:dyDescent="0.25">
      <c r="A34" s="49"/>
      <c r="B34" s="51"/>
      <c r="C34" s="51"/>
      <c r="D34" s="29"/>
      <c r="E34" s="29"/>
      <c r="F34" s="29"/>
      <c r="G34" s="29"/>
      <c r="H34" s="29"/>
      <c r="I34" s="51"/>
      <c r="J34" s="51"/>
      <c r="K34" s="49"/>
      <c r="L34" s="49"/>
      <c r="M34" s="49"/>
      <c r="N34" s="49"/>
      <c r="O34" s="49"/>
      <c r="P34" s="49"/>
      <c r="Q34" s="49"/>
      <c r="R34" s="49"/>
      <c r="S34" s="49"/>
    </row>
    <row r="35" spans="1:19" x14ac:dyDescent="0.25">
      <c r="A35" s="49"/>
      <c r="B35" s="51"/>
      <c r="C35" s="51"/>
      <c r="D35" s="29"/>
      <c r="E35" s="29"/>
      <c r="F35" s="29"/>
      <c r="G35" s="29"/>
      <c r="H35" s="29"/>
      <c r="I35" s="51"/>
      <c r="J35" s="51"/>
      <c r="K35" s="49"/>
      <c r="L35" s="49"/>
      <c r="M35" s="49"/>
      <c r="N35" s="49"/>
      <c r="O35" s="49"/>
      <c r="P35" s="49"/>
      <c r="Q35" s="49"/>
      <c r="R35" s="49"/>
      <c r="S35" s="49"/>
    </row>
    <row r="36" spans="1:19" x14ac:dyDescent="0.25">
      <c r="A36" s="49"/>
      <c r="B36" s="51"/>
      <c r="C36" s="51"/>
      <c r="D36" s="29"/>
      <c r="E36" s="29"/>
      <c r="F36" s="29"/>
      <c r="G36" s="29"/>
      <c r="H36" s="29"/>
      <c r="I36" s="51"/>
      <c r="J36" s="51"/>
      <c r="K36" s="49"/>
      <c r="L36" s="49"/>
      <c r="M36" s="49"/>
      <c r="N36" s="49"/>
      <c r="O36" s="49"/>
      <c r="P36" s="49"/>
      <c r="Q36" s="49"/>
      <c r="R36" s="49"/>
      <c r="S36" s="49"/>
    </row>
    <row r="37" spans="1:19" x14ac:dyDescent="0.25">
      <c r="A37" s="49"/>
      <c r="B37" s="51"/>
      <c r="C37" s="51"/>
      <c r="D37" s="29"/>
      <c r="E37" s="29"/>
      <c r="F37" s="29"/>
      <c r="G37" s="29"/>
      <c r="H37" s="29"/>
      <c r="I37" s="51"/>
      <c r="J37" s="51"/>
      <c r="K37" s="49"/>
      <c r="L37" s="49"/>
      <c r="M37" s="49"/>
      <c r="N37" s="49"/>
      <c r="O37" s="49"/>
      <c r="P37" s="49"/>
      <c r="Q37" s="49"/>
      <c r="R37" s="49"/>
      <c r="S37" s="49"/>
    </row>
    <row r="38" spans="1:19" x14ac:dyDescent="0.25">
      <c r="A38" s="49"/>
      <c r="B38" s="51"/>
      <c r="C38" s="51"/>
      <c r="D38" s="29"/>
      <c r="E38" s="29"/>
      <c r="F38" s="29"/>
      <c r="G38" s="29"/>
      <c r="H38" s="29"/>
      <c r="I38" s="51"/>
      <c r="J38" s="51"/>
      <c r="K38" s="49"/>
      <c r="L38" s="49"/>
      <c r="M38" s="49"/>
      <c r="N38" s="49"/>
      <c r="O38" s="49"/>
      <c r="P38" s="49"/>
      <c r="Q38" s="49"/>
      <c r="R38" s="49"/>
      <c r="S38" s="49"/>
    </row>
    <row r="39" spans="1:19" x14ac:dyDescent="0.25">
      <c r="A39" s="49"/>
      <c r="B39" s="51"/>
      <c r="C39" s="51"/>
      <c r="D39" s="29"/>
      <c r="E39" s="29"/>
      <c r="F39" s="29"/>
      <c r="G39" s="29"/>
      <c r="H39" s="29"/>
      <c r="I39" s="51"/>
      <c r="J39" s="51"/>
      <c r="K39" s="49"/>
      <c r="L39" s="49"/>
      <c r="M39" s="49"/>
      <c r="N39" s="49"/>
      <c r="O39" s="49"/>
      <c r="P39" s="49"/>
      <c r="Q39" s="49"/>
      <c r="R39" s="49"/>
      <c r="S39" s="49"/>
    </row>
    <row r="40" spans="1:19" x14ac:dyDescent="0.25">
      <c r="A40" s="49"/>
      <c r="B40" s="51"/>
      <c r="C40" s="51"/>
      <c r="D40" s="29"/>
      <c r="E40" s="29"/>
      <c r="F40" s="29"/>
      <c r="G40" s="29"/>
      <c r="H40" s="29"/>
      <c r="I40" s="51"/>
      <c r="J40" s="51"/>
      <c r="K40" s="49"/>
      <c r="L40" s="49"/>
      <c r="M40" s="49"/>
      <c r="N40" s="49"/>
      <c r="O40" s="49"/>
      <c r="P40" s="49"/>
      <c r="Q40" s="49"/>
      <c r="R40" s="49"/>
      <c r="S40" s="49"/>
    </row>
  </sheetData>
  <sheetProtection formatRows="0" insertRows="0" deleteRows="0"/>
  <mergeCells count="7">
    <mergeCell ref="K5:L5"/>
    <mergeCell ref="M5:N5"/>
    <mergeCell ref="C3:E3"/>
    <mergeCell ref="O4:S4"/>
    <mergeCell ref="A4:C4"/>
    <mergeCell ref="D4:H4"/>
    <mergeCell ref="K4:N4"/>
  </mergeCells>
  <dataValidations count="4">
    <dataValidation type="list" allowBlank="1" showInputMessage="1" showErrorMessage="1" sqref="O7:O40" xr:uid="{00000000-0002-0000-0300-000000000000}">
      <formula1>$Y$1:$Y$5</formula1>
    </dataValidation>
    <dataValidation type="list" allowBlank="1" showInputMessage="1" showErrorMessage="1" sqref="Q7:Q40" xr:uid="{00000000-0002-0000-0300-000001000000}">
      <formula1>$Z$1</formula1>
    </dataValidation>
    <dataValidation type="list" allowBlank="1" showInputMessage="1" showErrorMessage="1" sqref="R7:R40" xr:uid="{00000000-0002-0000-0300-000002000000}">
      <formula1>$AA$1:$AA$7</formula1>
    </dataValidation>
    <dataValidation allowBlank="1" showDropDown="1" showInputMessage="1" showErrorMessage="1" sqref="P7:P41" xr:uid="{00000000-0002-0000-0300-000003000000}"/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J43"/>
  <sheetViews>
    <sheetView topLeftCell="A5" zoomScale="55" zoomScaleNormal="55" workbookViewId="0">
      <selection activeCell="D15" activeCellId="4" sqref="D7 D8 D9 D12 D15"/>
    </sheetView>
  </sheetViews>
  <sheetFormatPr defaultColWidth="11.42578125" defaultRowHeight="15" x14ac:dyDescent="0.25"/>
  <cols>
    <col min="1" max="1" width="11.42578125" style="2"/>
    <col min="2" max="2" width="46.85546875" style="104" customWidth="1"/>
    <col min="3" max="3" width="32" style="104" customWidth="1"/>
    <col min="4" max="4" width="16.28515625" style="110" customWidth="1"/>
    <col min="5" max="5" width="17.140625" style="110" customWidth="1"/>
    <col min="6" max="6" width="14.140625" style="110" customWidth="1"/>
    <col min="7" max="7" width="13.5703125" style="110" customWidth="1"/>
    <col min="8" max="8" width="19.5703125" style="110" customWidth="1"/>
    <col min="9" max="9" width="45.7109375" style="104" customWidth="1"/>
    <col min="10" max="10" width="44.42578125" style="104" customWidth="1"/>
    <col min="11" max="16" width="13.140625" style="101" customWidth="1"/>
    <col min="17" max="17" width="21.42578125" style="60" bestFit="1" customWidth="1"/>
    <col min="18" max="18" width="33.42578125" style="60" bestFit="1" customWidth="1"/>
    <col min="19" max="19" width="12.42578125" style="60" bestFit="1" customWidth="1"/>
    <col min="20" max="20" width="10" style="60" customWidth="1"/>
    <col min="21" max="21" width="5.7109375" style="101" bestFit="1" customWidth="1"/>
    <col min="22" max="26" width="11.42578125" style="2"/>
    <col min="27" max="27" width="18.140625" style="2" customWidth="1"/>
    <col min="28" max="16384" width="11.42578125" style="2"/>
  </cols>
  <sheetData>
    <row r="1" spans="1:114" s="126" customFormat="1" ht="21" x14ac:dyDescent="0.25">
      <c r="B1" s="216" t="s">
        <v>120</v>
      </c>
      <c r="C1" s="216"/>
      <c r="D1" s="216"/>
      <c r="E1" s="216"/>
      <c r="F1" s="128"/>
      <c r="G1" s="128"/>
      <c r="H1" s="128"/>
      <c r="I1" s="127"/>
      <c r="J1" s="127"/>
      <c r="K1" s="129"/>
      <c r="L1" s="129"/>
      <c r="M1" s="129"/>
      <c r="N1" s="129"/>
      <c r="O1" s="129"/>
      <c r="P1" s="129"/>
      <c r="Q1" s="130"/>
      <c r="R1" s="130"/>
      <c r="S1" s="130"/>
      <c r="T1" s="130"/>
      <c r="U1" s="129"/>
      <c r="AA1" s="113" t="s">
        <v>4</v>
      </c>
      <c r="AB1" s="113" t="s">
        <v>8</v>
      </c>
      <c r="AC1" s="113" t="s">
        <v>30</v>
      </c>
      <c r="AD1" s="131" t="s">
        <v>1</v>
      </c>
      <c r="AE1" s="132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</row>
    <row r="2" spans="1:114" s="1" customFormat="1" ht="62.45" customHeight="1" x14ac:dyDescent="0.25">
      <c r="B2" s="103"/>
      <c r="C2" s="105"/>
      <c r="D2" s="108"/>
      <c r="E2" s="108"/>
      <c r="F2" s="108"/>
      <c r="G2" s="108"/>
      <c r="H2" s="108"/>
      <c r="I2" s="103"/>
      <c r="J2" s="103"/>
      <c r="K2" s="99"/>
      <c r="L2" s="99"/>
      <c r="M2" s="99"/>
      <c r="N2" s="99"/>
      <c r="O2" s="99"/>
      <c r="P2" s="99"/>
      <c r="Q2" s="111"/>
      <c r="R2" s="111"/>
      <c r="S2" s="111"/>
      <c r="T2" s="111"/>
      <c r="U2" s="99"/>
      <c r="AA2" s="15" t="s">
        <v>7</v>
      </c>
      <c r="AB2" s="15"/>
      <c r="AC2" s="15" t="s">
        <v>31</v>
      </c>
      <c r="AD2" s="19"/>
      <c r="AE2" s="19"/>
    </row>
    <row r="3" spans="1:114" s="119" customFormat="1" ht="35.1" customHeight="1" x14ac:dyDescent="0.2">
      <c r="A3" s="84"/>
      <c r="B3" s="114"/>
      <c r="C3" s="115" t="s">
        <v>120</v>
      </c>
      <c r="D3" s="116"/>
      <c r="E3" s="116"/>
      <c r="F3" s="116"/>
      <c r="G3" s="116"/>
      <c r="H3" s="116"/>
      <c r="I3" s="114"/>
      <c r="J3" s="114"/>
      <c r="K3" s="117"/>
      <c r="L3" s="117"/>
      <c r="M3" s="117"/>
      <c r="N3" s="117"/>
      <c r="O3" s="117"/>
      <c r="P3" s="117"/>
      <c r="Q3" s="118"/>
      <c r="R3" s="118"/>
      <c r="S3" s="118"/>
      <c r="T3" s="118"/>
      <c r="U3" s="117"/>
      <c r="AA3" s="89" t="s">
        <v>9</v>
      </c>
      <c r="AB3" s="89"/>
      <c r="AC3" s="89" t="s">
        <v>33</v>
      </c>
      <c r="AD3" s="120"/>
      <c r="AE3" s="121"/>
    </row>
    <row r="4" spans="1:114" customFormat="1" ht="23.25" x14ac:dyDescent="0.35">
      <c r="A4" s="184" t="s">
        <v>64</v>
      </c>
      <c r="B4" s="185"/>
      <c r="C4" s="185"/>
      <c r="D4" s="217" t="s">
        <v>48</v>
      </c>
      <c r="E4" s="218"/>
      <c r="F4" s="218"/>
      <c r="G4" s="218"/>
      <c r="H4" s="219"/>
      <c r="I4" s="106"/>
      <c r="J4" s="107"/>
      <c r="K4" s="213" t="s">
        <v>69</v>
      </c>
      <c r="L4" s="214"/>
      <c r="M4" s="214"/>
      <c r="N4" s="214"/>
      <c r="O4" s="214"/>
      <c r="P4" s="215"/>
      <c r="Q4" s="213" t="s">
        <v>81</v>
      </c>
      <c r="R4" s="214"/>
      <c r="S4" s="214"/>
      <c r="T4" s="214"/>
      <c r="U4" s="214"/>
      <c r="AA4" s="15" t="s">
        <v>10</v>
      </c>
      <c r="AB4" s="15"/>
      <c r="AC4" s="15" t="s">
        <v>102</v>
      </c>
      <c r="AD4" s="19"/>
      <c r="AE4" s="18"/>
    </row>
    <row r="5" spans="1:114" s="122" customFormat="1" ht="47.25" x14ac:dyDescent="0.25">
      <c r="A5" s="6" t="s">
        <v>63</v>
      </c>
      <c r="B5" s="7" t="s">
        <v>121</v>
      </c>
      <c r="C5" s="7" t="s">
        <v>77</v>
      </c>
      <c r="D5" s="7" t="s">
        <v>101</v>
      </c>
      <c r="E5" s="7" t="s">
        <v>70</v>
      </c>
      <c r="F5" s="7" t="s">
        <v>61</v>
      </c>
      <c r="G5" s="7" t="s">
        <v>71</v>
      </c>
      <c r="H5" s="7" t="s">
        <v>58</v>
      </c>
      <c r="I5" s="6" t="s">
        <v>28</v>
      </c>
      <c r="J5" s="6" t="s">
        <v>59</v>
      </c>
      <c r="K5" s="195" t="s">
        <v>122</v>
      </c>
      <c r="L5" s="195"/>
      <c r="M5" s="192" t="s">
        <v>123</v>
      </c>
      <c r="N5" s="193"/>
      <c r="O5" s="192" t="s">
        <v>84</v>
      </c>
      <c r="P5" s="193"/>
      <c r="Q5" s="7" t="s">
        <v>108</v>
      </c>
      <c r="R5" s="7" t="s">
        <v>79</v>
      </c>
      <c r="S5" s="7" t="s">
        <v>80</v>
      </c>
      <c r="T5" s="7" t="s">
        <v>29</v>
      </c>
      <c r="U5" s="7" t="s">
        <v>27</v>
      </c>
      <c r="AA5" s="123" t="s">
        <v>11</v>
      </c>
      <c r="AB5" s="123"/>
      <c r="AC5" s="123" t="s">
        <v>35</v>
      </c>
      <c r="AD5" s="124"/>
      <c r="AE5" s="125"/>
    </row>
    <row r="6" spans="1:114" customFormat="1" ht="30" x14ac:dyDescent="0.25">
      <c r="A6" s="100"/>
      <c r="B6" s="64"/>
      <c r="C6" s="64"/>
      <c r="D6" s="109"/>
      <c r="E6" s="109"/>
      <c r="F6" s="109"/>
      <c r="G6" s="109"/>
      <c r="H6" s="109"/>
      <c r="I6" s="64"/>
      <c r="J6" s="64"/>
      <c r="K6" s="75" t="s">
        <v>116</v>
      </c>
      <c r="L6" s="75" t="s">
        <v>74</v>
      </c>
      <c r="M6" s="75" t="s">
        <v>116</v>
      </c>
      <c r="N6" s="75" t="s">
        <v>74</v>
      </c>
      <c r="O6" s="75" t="s">
        <v>116</v>
      </c>
      <c r="P6" s="75" t="s">
        <v>74</v>
      </c>
      <c r="Q6" s="63"/>
      <c r="R6" s="63"/>
      <c r="S6" s="63"/>
      <c r="T6" s="63"/>
      <c r="U6" s="100"/>
      <c r="AA6" s="15"/>
      <c r="AB6" s="15"/>
      <c r="AC6" s="15" t="s">
        <v>38</v>
      </c>
      <c r="AD6" s="19"/>
      <c r="AE6" s="18"/>
    </row>
    <row r="7" spans="1:114" ht="60" x14ac:dyDescent="0.25">
      <c r="A7" s="49">
        <v>1</v>
      </c>
      <c r="B7" s="51" t="str">
        <f>[2]Sheet1!$A$27</f>
        <v>1.4.1  Especialização e qualificação em saúde da família com enfoque nas Redes de Atenção à Saúde e na mudança do modelo assitencial.</v>
      </c>
      <c r="C7" s="51" t="s">
        <v>163</v>
      </c>
      <c r="D7" s="79">
        <f>[1]Sheet1!$G$27</f>
        <v>3070000</v>
      </c>
      <c r="E7" s="78"/>
      <c r="F7" s="78"/>
      <c r="G7" s="80">
        <v>1</v>
      </c>
      <c r="H7" s="78"/>
      <c r="I7" s="51" t="str">
        <f>[1]Sheet1!$A$3</f>
        <v xml:space="preserve">   I. FORTALECIMENTO DA GESTÃO DO SUS E MELHORIA DA QUALIDADE DOS SERVIÇOS</v>
      </c>
      <c r="J7" s="51" t="str">
        <f>[2]Sheet1!$A$26</f>
        <v xml:space="preserve">      P1.4-Profissionais e  trabalhadores da saúde e gestores capacitados  na implantação e  implementação de protocolos clínicos (Linhas de Cuidado)                                                                           </v>
      </c>
      <c r="K7" s="65">
        <f>[1]Sheet1!$C$27</f>
        <v>44507</v>
      </c>
      <c r="L7" s="49"/>
      <c r="M7" s="65">
        <f>K7+60</f>
        <v>44567</v>
      </c>
      <c r="N7" s="49"/>
      <c r="O7" s="65">
        <f>M7+30</f>
        <v>44597</v>
      </c>
      <c r="P7" s="49"/>
      <c r="Q7" s="50" t="s">
        <v>9</v>
      </c>
      <c r="R7" s="50" t="s">
        <v>1</v>
      </c>
      <c r="S7" s="50" t="s">
        <v>8</v>
      </c>
      <c r="T7" s="50" t="s">
        <v>33</v>
      </c>
      <c r="U7" s="49"/>
      <c r="AA7" s="17"/>
      <c r="AB7" s="17"/>
      <c r="AC7" s="17" t="s">
        <v>39</v>
      </c>
      <c r="AD7" s="21"/>
      <c r="AE7" s="22"/>
    </row>
    <row r="8" spans="1:114" ht="60" x14ac:dyDescent="0.25">
      <c r="A8" s="49">
        <v>2</v>
      </c>
      <c r="B8" s="51" t="str">
        <f>[3]Sheet1!$A$29</f>
        <v>1.4.3 Qualificação para o processo de monitoramento das internações por condições sensiveis a atençaão básica.</v>
      </c>
      <c r="C8" s="51" t="s">
        <v>164</v>
      </c>
      <c r="D8" s="79">
        <f>[1]Sheet1!$H$29</f>
        <v>15000</v>
      </c>
      <c r="E8" s="78"/>
      <c r="F8" s="78"/>
      <c r="G8" s="80">
        <v>1</v>
      </c>
      <c r="H8" s="78"/>
      <c r="I8" s="51" t="str">
        <f t="shared" ref="I8:I15" si="0">I7</f>
        <v xml:space="preserve">   I. FORTALECIMENTO DA GESTÃO DO SUS E MELHORIA DA QUALIDADE DOS SERVIÇOS</v>
      </c>
      <c r="J8" s="51" t="str">
        <f>[2]Sheet1!$A$26</f>
        <v xml:space="preserve">      P1.4-Profissionais e  trabalhadores da saúde e gestores capacitados  na implantação e  implementação de protocolos clínicos (Linhas de Cuidado)                                                                           </v>
      </c>
      <c r="K8" s="65">
        <f>[1]Sheet1!$C$29</f>
        <v>44872</v>
      </c>
      <c r="L8" s="49"/>
      <c r="M8" s="65">
        <f t="shared" ref="M8:M9" si="1">K8+60</f>
        <v>44932</v>
      </c>
      <c r="N8" s="49"/>
      <c r="O8" s="65">
        <f t="shared" ref="O8:O9" si="2">M8+30</f>
        <v>44962</v>
      </c>
      <c r="P8" s="49"/>
      <c r="Q8" s="50" t="s">
        <v>9</v>
      </c>
      <c r="R8" s="50" t="s">
        <v>1</v>
      </c>
      <c r="S8" s="50" t="s">
        <v>8</v>
      </c>
      <c r="T8" s="50" t="s">
        <v>33</v>
      </c>
      <c r="U8" s="49"/>
      <c r="AA8" s="17"/>
      <c r="AB8" s="17"/>
      <c r="AC8" s="17"/>
      <c r="AD8" s="21"/>
      <c r="AE8" s="22"/>
    </row>
    <row r="9" spans="1:114" ht="58.5" customHeight="1" x14ac:dyDescent="0.25">
      <c r="A9" s="49">
        <v>3</v>
      </c>
      <c r="B9" s="51" t="str">
        <f>[2]Sheet1!$A$30</f>
        <v>1.4.4 Qualificação em AIDPI neonatal e pediátrico</v>
      </c>
      <c r="C9" s="51" t="s">
        <v>165</v>
      </c>
      <c r="D9" s="79">
        <f>[1]Sheet1!$H$30</f>
        <v>240000</v>
      </c>
      <c r="E9" s="78"/>
      <c r="F9" s="78"/>
      <c r="G9" s="80">
        <v>1</v>
      </c>
      <c r="H9" s="78"/>
      <c r="I9" s="51" t="str">
        <f t="shared" si="0"/>
        <v xml:space="preserve">   I. FORTALECIMENTO DA GESTÃO DO SUS E MELHORIA DA QUALIDADE DOS SERVIÇOS</v>
      </c>
      <c r="J9" s="51" t="str">
        <f>[2]Sheet1!$A$26</f>
        <v xml:space="preserve">      P1.4-Profissionais e  trabalhadores da saúde e gestores capacitados  na implantação e  implementação de protocolos clínicos (Linhas de Cuidado)                                                                           </v>
      </c>
      <c r="K9" s="65">
        <f>[1]Sheet1!$C$30</f>
        <v>45603</v>
      </c>
      <c r="L9" s="49"/>
      <c r="M9" s="65">
        <f t="shared" si="1"/>
        <v>45663</v>
      </c>
      <c r="N9" s="49"/>
      <c r="O9" s="65">
        <f t="shared" si="2"/>
        <v>45693</v>
      </c>
      <c r="P9" s="49"/>
      <c r="Q9" s="50" t="s">
        <v>9</v>
      </c>
      <c r="R9" s="50" t="s">
        <v>1</v>
      </c>
      <c r="S9" s="50" t="s">
        <v>8</v>
      </c>
      <c r="T9" s="50" t="s">
        <v>33</v>
      </c>
      <c r="U9" s="49"/>
    </row>
    <row r="10" spans="1:114" ht="42.6" customHeight="1" x14ac:dyDescent="0.25">
      <c r="A10" s="136">
        <v>4</v>
      </c>
      <c r="B10" s="147" t="str">
        <f>[2]Sheet1!$A$32</f>
        <v>1.5.1 Projetos arquitetônicos e complementares A1</v>
      </c>
      <c r="C10" s="51" t="s">
        <v>166</v>
      </c>
      <c r="D10" s="79">
        <f>[1]Sheet1!$G$32</f>
        <v>50000</v>
      </c>
      <c r="E10" s="78"/>
      <c r="F10" s="78"/>
      <c r="G10" s="80">
        <v>1</v>
      </c>
      <c r="H10" s="78"/>
      <c r="I10" s="51" t="str">
        <f t="shared" si="0"/>
        <v xml:space="preserve">   I. FORTALECIMENTO DA GESTÃO DO SUS E MELHORIA DA QUALIDADE DOS SERVIÇOS</v>
      </c>
      <c r="J10" s="51" t="str">
        <f>[2]Sheet1!$A$31</f>
        <v xml:space="preserve">      P1. 5 - Reforma e readequação  da sede da Secretaria Estadual da Saúde</v>
      </c>
      <c r="K10" s="65">
        <f>[1]Sheet1!$C$32</f>
        <v>44546</v>
      </c>
      <c r="L10" s="49"/>
      <c r="M10" s="65">
        <f>K10+90</f>
        <v>44636</v>
      </c>
      <c r="N10" s="49"/>
      <c r="O10" s="65">
        <f>M10+60</f>
        <v>44696</v>
      </c>
      <c r="P10" s="49"/>
      <c r="Q10" s="50" t="s">
        <v>10</v>
      </c>
      <c r="R10" s="50" t="s">
        <v>1</v>
      </c>
      <c r="S10" s="50" t="s">
        <v>8</v>
      </c>
      <c r="T10" s="50" t="s">
        <v>33</v>
      </c>
      <c r="U10" s="49"/>
    </row>
    <row r="11" spans="1:114" ht="45" x14ac:dyDescent="0.25">
      <c r="A11" s="136">
        <v>5</v>
      </c>
      <c r="B11" s="147" t="str">
        <f>[2]Sheet1!$A$37</f>
        <v>1.6.1 Projetos arquitetônicos e complementares A1</v>
      </c>
      <c r="C11" s="51" t="s">
        <v>169</v>
      </c>
      <c r="D11" s="79">
        <f>[1]Sheet1!$G$37</f>
        <v>50000</v>
      </c>
      <c r="E11" s="78"/>
      <c r="F11" s="78"/>
      <c r="G11" s="80">
        <v>1</v>
      </c>
      <c r="H11" s="78"/>
      <c r="I11" s="51" t="str">
        <f t="shared" si="0"/>
        <v xml:space="preserve">   I. FORTALECIMENTO DA GESTÃO DO SUS E MELHORIA DA QUALIDADE DOS SERVIÇOS</v>
      </c>
      <c r="J11" s="51" t="str">
        <f>[2]Sheet1!$A$36</f>
        <v xml:space="preserve">      P1.6 - Reforma, Ampliação e aquisição de mobilários e equipamentos para o prédio da Escola de Saúde Pública  (antigo CEFOR)</v>
      </c>
      <c r="K11" s="65">
        <f>[1]Sheet1!$C$32</f>
        <v>44546</v>
      </c>
      <c r="L11" s="49"/>
      <c r="M11" s="65">
        <f>K11+90</f>
        <v>44636</v>
      </c>
      <c r="N11" s="49"/>
      <c r="O11" s="65">
        <f>M11+60</f>
        <v>44696</v>
      </c>
      <c r="P11" s="49"/>
      <c r="Q11" s="50" t="s">
        <v>10</v>
      </c>
      <c r="R11" s="50" t="s">
        <v>1</v>
      </c>
      <c r="S11" s="50" t="s">
        <v>8</v>
      </c>
      <c r="T11" s="50" t="s">
        <v>33</v>
      </c>
      <c r="U11" s="49"/>
    </row>
    <row r="12" spans="1:114" ht="45" x14ac:dyDescent="0.25">
      <c r="A12" s="49">
        <v>6</v>
      </c>
      <c r="B12" s="51" t="str">
        <f>[2]Sheet1!$A$43</f>
        <v xml:space="preserve">1.6.3 Aquisição de mobiliários e  equipamentos  para Escola de Saúde Pública </v>
      </c>
      <c r="C12" s="51" t="s">
        <v>171</v>
      </c>
      <c r="D12" s="79">
        <f>[1]Sheet1!$G$43</f>
        <v>650000</v>
      </c>
      <c r="E12" s="78"/>
      <c r="F12" s="78"/>
      <c r="G12" s="80">
        <v>1</v>
      </c>
      <c r="H12" s="78"/>
      <c r="I12" s="51" t="str">
        <f t="shared" si="0"/>
        <v xml:space="preserve">   I. FORTALECIMENTO DA GESTÃO DO SUS E MELHORIA DA QUALIDADE DOS SERVIÇOS</v>
      </c>
      <c r="J12" s="51" t="str">
        <f>[2]Sheet1!$A$36</f>
        <v xml:space="preserve">      P1.6 - Reforma, Ampliação e aquisição de mobilários e equipamentos para o prédio da Escola de Saúde Pública  (antigo CEFOR)</v>
      </c>
      <c r="K12" s="65">
        <f>[1]Sheet1!$C$43</f>
        <v>45689</v>
      </c>
      <c r="L12" s="49"/>
      <c r="M12" s="65">
        <f>K12+45</f>
        <v>45734</v>
      </c>
      <c r="N12" s="49"/>
      <c r="O12" s="65">
        <f>M12+45</f>
        <v>45779</v>
      </c>
      <c r="P12" s="49"/>
      <c r="Q12" s="50" t="s">
        <v>7</v>
      </c>
      <c r="R12" s="50" t="s">
        <v>1</v>
      </c>
      <c r="S12" s="50" t="s">
        <v>8</v>
      </c>
      <c r="T12" s="50" t="s">
        <v>33</v>
      </c>
      <c r="U12" s="49"/>
    </row>
    <row r="13" spans="1:114" ht="45" x14ac:dyDescent="0.25">
      <c r="A13" s="136">
        <v>7</v>
      </c>
      <c r="B13" s="147" t="str">
        <f>[2]Sheet1!$A$47</f>
        <v>1.7.1  Projeto Executivo de Readequação Física do LACEN A1</v>
      </c>
      <c r="C13" s="51" t="s">
        <v>172</v>
      </c>
      <c r="D13" s="79">
        <f>[1]Sheet1!$G$47</f>
        <v>50000</v>
      </c>
      <c r="E13" s="78"/>
      <c r="F13" s="78"/>
      <c r="G13" s="80">
        <v>1</v>
      </c>
      <c r="H13" s="78"/>
      <c r="I13" s="51" t="str">
        <f t="shared" si="0"/>
        <v xml:space="preserve">   I. FORTALECIMENTO DA GESTÃO DO SUS E MELHORIA DA QUALIDADE DOS SERVIÇOS</v>
      </c>
      <c r="J13" s="51" t="str">
        <f>[2]Sheet1!$A$46</f>
        <v xml:space="preserve">      P1.7 - Reforma, Ampliação e otimização de processos do Laboratório Central do Estado (LACEN)</v>
      </c>
      <c r="K13" s="65">
        <f>[1]Sheet1!$C$47</f>
        <v>44546</v>
      </c>
      <c r="L13" s="49"/>
      <c r="M13" s="65">
        <f>K13+90</f>
        <v>44636</v>
      </c>
      <c r="N13" s="49"/>
      <c r="O13" s="65">
        <f>M13+60</f>
        <v>44696</v>
      </c>
      <c r="P13" s="49"/>
      <c r="Q13" s="50" t="s">
        <v>10</v>
      </c>
      <c r="R13" s="50" t="s">
        <v>1</v>
      </c>
      <c r="S13" s="50" t="s">
        <v>8</v>
      </c>
      <c r="T13" s="50" t="s">
        <v>33</v>
      </c>
      <c r="U13" s="49"/>
    </row>
    <row r="14" spans="1:114" ht="45" x14ac:dyDescent="0.25">
      <c r="A14" s="49">
        <v>8</v>
      </c>
      <c r="B14" s="51" t="str">
        <f>[2]Sheet1!$A$56</f>
        <v>1.7.3 Certificação do LACEN na LC Materno-Infantil (linha de cuidado)   (PA Serviços)</v>
      </c>
      <c r="C14" s="51" t="s">
        <v>174</v>
      </c>
      <c r="D14" s="79">
        <f>[1]Sheet1!$G$56</f>
        <v>100000</v>
      </c>
      <c r="E14" s="78"/>
      <c r="F14" s="78"/>
      <c r="G14" s="80">
        <v>1</v>
      </c>
      <c r="H14" s="78"/>
      <c r="I14" s="51" t="str">
        <f t="shared" si="0"/>
        <v xml:space="preserve">   I. FORTALECIMENTO DA GESTÃO DO SUS E MELHORIA DA QUALIDADE DOS SERVIÇOS</v>
      </c>
      <c r="J14" s="51" t="str">
        <f>[2]Sheet1!$A$46</f>
        <v xml:space="preserve">      P1.7 - Reforma, Ampliação e otimização de processos do Laboratório Central do Estado (LACEN)</v>
      </c>
      <c r="K14" s="65">
        <f>[1]Sheet1!$C$56</f>
        <v>44503</v>
      </c>
      <c r="L14" s="49"/>
      <c r="M14" s="65">
        <f>K14+60</f>
        <v>44563</v>
      </c>
      <c r="N14" s="49"/>
      <c r="O14" s="65">
        <f>M14+60</f>
        <v>44623</v>
      </c>
      <c r="P14" s="49"/>
      <c r="Q14" s="50" t="s">
        <v>10</v>
      </c>
      <c r="R14" s="50" t="s">
        <v>1</v>
      </c>
      <c r="S14" s="50" t="s">
        <v>8</v>
      </c>
      <c r="T14" s="50" t="s">
        <v>33</v>
      </c>
      <c r="U14" s="49"/>
    </row>
    <row r="15" spans="1:114" ht="41.45" customHeight="1" x14ac:dyDescent="0.25">
      <c r="A15" s="49">
        <v>9</v>
      </c>
      <c r="B15" s="51" t="str">
        <f>[2]Sheet1!$A$60</f>
        <v>1.8.1  Campanhas de educação e informação em saúde</v>
      </c>
      <c r="C15" s="51" t="s">
        <v>175</v>
      </c>
      <c r="D15" s="79">
        <f>[1]Sheet1!$G$60</f>
        <v>1030104</v>
      </c>
      <c r="E15" s="78"/>
      <c r="F15" s="78"/>
      <c r="G15" s="80">
        <v>1</v>
      </c>
      <c r="H15" s="78"/>
      <c r="I15" s="51" t="str">
        <f t="shared" si="0"/>
        <v xml:space="preserve">   I. FORTALECIMENTO DA GESTÃO DO SUS E MELHORIA DA QUALIDADE DOS SERVIÇOS</v>
      </c>
      <c r="J15" s="51" t="str">
        <f>[2]Sheet1!$A$59</f>
        <v xml:space="preserve">      P1.8 - Fomento da Comunicação e Mídia </v>
      </c>
      <c r="K15" s="65">
        <f>[1]Sheet1!$C$60</f>
        <v>44650</v>
      </c>
      <c r="L15" s="49"/>
      <c r="M15" s="65">
        <f>K15+30</f>
        <v>44680</v>
      </c>
      <c r="N15" s="49"/>
      <c r="O15" s="65">
        <f>M15+30</f>
        <v>44710</v>
      </c>
      <c r="P15" s="49"/>
      <c r="Q15" s="50" t="s">
        <v>9</v>
      </c>
      <c r="R15" s="50" t="s">
        <v>1</v>
      </c>
      <c r="S15" s="50" t="s">
        <v>8</v>
      </c>
      <c r="T15" s="50" t="s">
        <v>33</v>
      </c>
      <c r="U15" s="49"/>
    </row>
    <row r="16" spans="1:114" x14ac:dyDescent="0.25">
      <c r="A16" s="29"/>
      <c r="B16" s="51"/>
      <c r="C16" s="51"/>
      <c r="D16" s="79"/>
      <c r="E16" s="78"/>
      <c r="F16" s="78"/>
      <c r="G16" s="78"/>
      <c r="H16" s="78"/>
      <c r="I16" s="51"/>
      <c r="J16" s="51"/>
      <c r="K16" s="49"/>
      <c r="L16" s="49"/>
      <c r="M16" s="49"/>
      <c r="N16" s="49"/>
      <c r="O16" s="49"/>
      <c r="P16" s="49"/>
      <c r="Q16" s="50"/>
      <c r="R16" s="50"/>
      <c r="S16" s="50"/>
      <c r="T16" s="50"/>
      <c r="U16" s="49"/>
    </row>
    <row r="17" spans="1:21" x14ac:dyDescent="0.25">
      <c r="A17" s="29"/>
      <c r="B17" s="51"/>
      <c r="C17" s="51"/>
      <c r="D17" s="79"/>
      <c r="E17" s="78"/>
      <c r="F17" s="78"/>
      <c r="G17" s="78"/>
      <c r="H17" s="78"/>
      <c r="I17" s="51"/>
      <c r="J17" s="51"/>
      <c r="K17" s="49"/>
      <c r="L17" s="49"/>
      <c r="M17" s="49"/>
      <c r="N17" s="49"/>
      <c r="O17" s="49"/>
      <c r="P17" s="49"/>
      <c r="Q17" s="50"/>
      <c r="R17" s="50"/>
      <c r="S17" s="50"/>
      <c r="T17" s="50"/>
      <c r="U17" s="49"/>
    </row>
    <row r="18" spans="1:21" x14ac:dyDescent="0.25">
      <c r="A18" s="29"/>
      <c r="B18" s="51"/>
      <c r="C18" s="51"/>
      <c r="D18" s="79"/>
      <c r="E18" s="78"/>
      <c r="F18" s="78"/>
      <c r="G18" s="78"/>
      <c r="H18" s="78"/>
      <c r="I18" s="51"/>
      <c r="J18" s="51"/>
      <c r="K18" s="49"/>
      <c r="L18" s="49"/>
      <c r="M18" s="49"/>
      <c r="N18" s="49"/>
      <c r="O18" s="49"/>
      <c r="P18" s="49"/>
      <c r="Q18" s="50"/>
      <c r="R18" s="50"/>
      <c r="S18" s="50"/>
      <c r="T18" s="50"/>
      <c r="U18" s="49"/>
    </row>
    <row r="19" spans="1:21" x14ac:dyDescent="0.25">
      <c r="A19" s="29"/>
      <c r="B19" s="51"/>
      <c r="C19" s="51"/>
      <c r="D19" s="79"/>
      <c r="E19" s="78"/>
      <c r="F19" s="78"/>
      <c r="G19" s="78"/>
      <c r="H19" s="78"/>
      <c r="I19" s="51"/>
      <c r="J19" s="51"/>
      <c r="K19" s="49"/>
      <c r="L19" s="49"/>
      <c r="M19" s="49"/>
      <c r="N19" s="49"/>
      <c r="O19" s="49"/>
      <c r="P19" s="49"/>
      <c r="Q19" s="50"/>
      <c r="R19" s="50"/>
      <c r="S19" s="50"/>
      <c r="T19" s="50"/>
      <c r="U19" s="49"/>
    </row>
    <row r="20" spans="1:21" x14ac:dyDescent="0.25">
      <c r="A20" s="29"/>
      <c r="B20" s="51"/>
      <c r="C20" s="51"/>
      <c r="D20" s="79"/>
      <c r="E20" s="78"/>
      <c r="F20" s="78"/>
      <c r="G20" s="78"/>
      <c r="H20" s="78"/>
      <c r="I20" s="51"/>
      <c r="J20" s="51"/>
      <c r="K20" s="49"/>
      <c r="L20" s="49"/>
      <c r="M20" s="49"/>
      <c r="N20" s="49"/>
      <c r="O20" s="49"/>
      <c r="P20" s="49"/>
      <c r="Q20" s="50"/>
      <c r="R20" s="50"/>
      <c r="S20" s="50"/>
      <c r="T20" s="50"/>
      <c r="U20" s="49"/>
    </row>
    <row r="21" spans="1:21" x14ac:dyDescent="0.25">
      <c r="A21" s="29"/>
      <c r="B21" s="51"/>
      <c r="C21" s="51"/>
      <c r="D21" s="79"/>
      <c r="E21" s="78"/>
      <c r="F21" s="78"/>
      <c r="G21" s="78"/>
      <c r="H21" s="78"/>
      <c r="I21" s="51"/>
      <c r="J21" s="51"/>
      <c r="K21" s="49"/>
      <c r="L21" s="49"/>
      <c r="M21" s="49"/>
      <c r="N21" s="49"/>
      <c r="O21" s="49"/>
      <c r="P21" s="49"/>
      <c r="Q21" s="50"/>
      <c r="R21" s="50"/>
      <c r="S21" s="50"/>
      <c r="T21" s="50"/>
      <c r="U21" s="49"/>
    </row>
    <row r="22" spans="1:21" x14ac:dyDescent="0.25">
      <c r="A22" s="29"/>
      <c r="B22" s="51"/>
      <c r="C22" s="51"/>
      <c r="D22" s="78"/>
      <c r="E22" s="78"/>
      <c r="F22" s="78"/>
      <c r="G22" s="78"/>
      <c r="H22" s="78"/>
      <c r="I22" s="51"/>
      <c r="J22" s="51"/>
      <c r="K22" s="49"/>
      <c r="L22" s="49"/>
      <c r="M22" s="49"/>
      <c r="N22" s="49"/>
      <c r="O22" s="49"/>
      <c r="P22" s="49"/>
      <c r="Q22" s="50"/>
      <c r="R22" s="50"/>
      <c r="S22" s="50"/>
      <c r="T22" s="50"/>
      <c r="U22" s="49"/>
    </row>
    <row r="23" spans="1:21" x14ac:dyDescent="0.25">
      <c r="A23" s="29"/>
      <c r="B23" s="51"/>
      <c r="C23" s="51"/>
      <c r="D23" s="78"/>
      <c r="E23" s="78"/>
      <c r="F23" s="78"/>
      <c r="G23" s="78"/>
      <c r="H23" s="78"/>
      <c r="I23" s="51"/>
      <c r="J23" s="51"/>
      <c r="K23" s="49"/>
      <c r="L23" s="49"/>
      <c r="M23" s="49"/>
      <c r="N23" s="49"/>
      <c r="O23" s="49"/>
      <c r="P23" s="49"/>
      <c r="Q23" s="50"/>
      <c r="R23" s="50"/>
      <c r="S23" s="50"/>
      <c r="T23" s="50"/>
      <c r="U23" s="49"/>
    </row>
    <row r="24" spans="1:21" x14ac:dyDescent="0.25">
      <c r="A24" s="29"/>
      <c r="B24" s="51"/>
      <c r="C24" s="51"/>
      <c r="D24" s="78"/>
      <c r="E24" s="78"/>
      <c r="F24" s="78"/>
      <c r="G24" s="78"/>
      <c r="H24" s="78"/>
      <c r="I24" s="51"/>
      <c r="J24" s="51"/>
      <c r="K24" s="49"/>
      <c r="L24" s="49"/>
      <c r="M24" s="49"/>
      <c r="N24" s="49"/>
      <c r="O24" s="49"/>
      <c r="P24" s="49"/>
      <c r="Q24" s="50"/>
      <c r="R24" s="50"/>
      <c r="S24" s="50"/>
      <c r="T24" s="50"/>
      <c r="U24" s="49"/>
    </row>
    <row r="25" spans="1:21" x14ac:dyDescent="0.25">
      <c r="A25" s="29"/>
      <c r="B25" s="51"/>
      <c r="C25" s="51"/>
      <c r="D25" s="78"/>
      <c r="E25" s="78"/>
      <c r="F25" s="78"/>
      <c r="G25" s="78"/>
      <c r="H25" s="78"/>
      <c r="I25" s="51"/>
      <c r="J25" s="51"/>
      <c r="K25" s="49"/>
      <c r="L25" s="49"/>
      <c r="M25" s="49"/>
      <c r="N25" s="49"/>
      <c r="O25" s="49"/>
      <c r="P25" s="49"/>
      <c r="Q25" s="50"/>
      <c r="R25" s="50"/>
      <c r="S25" s="50"/>
      <c r="T25" s="50"/>
      <c r="U25" s="49"/>
    </row>
    <row r="26" spans="1:21" x14ac:dyDescent="0.25">
      <c r="A26" s="29"/>
      <c r="B26" s="51"/>
      <c r="C26" s="51"/>
      <c r="D26" s="78"/>
      <c r="E26" s="78"/>
      <c r="F26" s="78"/>
      <c r="G26" s="78"/>
      <c r="H26" s="78"/>
      <c r="I26" s="51"/>
      <c r="J26" s="51"/>
      <c r="K26" s="49"/>
      <c r="L26" s="49"/>
      <c r="M26" s="49"/>
      <c r="N26" s="49"/>
      <c r="O26" s="49"/>
      <c r="P26" s="49"/>
      <c r="Q26" s="50"/>
      <c r="R26" s="50"/>
      <c r="S26" s="50"/>
      <c r="T26" s="50"/>
      <c r="U26" s="49"/>
    </row>
    <row r="27" spans="1:21" x14ac:dyDescent="0.25">
      <c r="A27" s="29"/>
      <c r="B27" s="51"/>
      <c r="C27" s="51"/>
      <c r="D27" s="78"/>
      <c r="E27" s="78"/>
      <c r="F27" s="78"/>
      <c r="G27" s="78"/>
      <c r="H27" s="78"/>
      <c r="I27" s="51"/>
      <c r="J27" s="51"/>
      <c r="K27" s="49"/>
      <c r="L27" s="49"/>
      <c r="M27" s="49"/>
      <c r="N27" s="49"/>
      <c r="O27" s="49"/>
      <c r="P27" s="49"/>
      <c r="Q27" s="50"/>
      <c r="R27" s="50"/>
      <c r="S27" s="50"/>
      <c r="T27" s="50"/>
      <c r="U27" s="49"/>
    </row>
    <row r="28" spans="1:21" x14ac:dyDescent="0.25">
      <c r="A28" s="29"/>
      <c r="B28" s="51"/>
      <c r="C28" s="51"/>
      <c r="D28" s="78"/>
      <c r="E28" s="78"/>
      <c r="F28" s="78"/>
      <c r="G28" s="78"/>
      <c r="H28" s="78"/>
      <c r="I28" s="51"/>
      <c r="J28" s="51"/>
      <c r="K28" s="49"/>
      <c r="L28" s="49"/>
      <c r="M28" s="49"/>
      <c r="N28" s="49"/>
      <c r="O28" s="49"/>
      <c r="P28" s="49"/>
      <c r="Q28" s="50"/>
      <c r="R28" s="50"/>
      <c r="S28" s="50"/>
      <c r="T28" s="50"/>
      <c r="U28" s="49"/>
    </row>
    <row r="29" spans="1:21" x14ac:dyDescent="0.25">
      <c r="A29" s="29"/>
      <c r="B29" s="51"/>
      <c r="C29" s="51"/>
      <c r="D29" s="78"/>
      <c r="E29" s="78"/>
      <c r="F29" s="78"/>
      <c r="G29" s="78"/>
      <c r="H29" s="78"/>
      <c r="I29" s="51"/>
      <c r="J29" s="51"/>
      <c r="K29" s="49"/>
      <c r="L29" s="49"/>
      <c r="M29" s="49"/>
      <c r="N29" s="49"/>
      <c r="O29" s="49"/>
      <c r="P29" s="49"/>
      <c r="Q29" s="50"/>
      <c r="R29" s="50"/>
      <c r="S29" s="50"/>
      <c r="T29" s="50"/>
      <c r="U29" s="49"/>
    </row>
    <row r="30" spans="1:21" x14ac:dyDescent="0.25">
      <c r="A30" s="29"/>
      <c r="B30" s="51"/>
      <c r="C30" s="51"/>
      <c r="D30" s="78"/>
      <c r="E30" s="78"/>
      <c r="F30" s="78"/>
      <c r="G30" s="78"/>
      <c r="H30" s="78"/>
      <c r="I30" s="51"/>
      <c r="J30" s="51"/>
      <c r="K30" s="49"/>
      <c r="L30" s="49"/>
      <c r="M30" s="49"/>
      <c r="N30" s="49"/>
      <c r="O30" s="49"/>
      <c r="P30" s="49"/>
      <c r="Q30" s="50"/>
      <c r="R30" s="50"/>
      <c r="S30" s="50"/>
      <c r="T30" s="50"/>
      <c r="U30" s="49"/>
    </row>
    <row r="31" spans="1:21" x14ac:dyDescent="0.25">
      <c r="A31" s="29"/>
      <c r="B31" s="51"/>
      <c r="C31" s="51"/>
      <c r="D31" s="78"/>
      <c r="E31" s="78"/>
      <c r="F31" s="78"/>
      <c r="G31" s="78"/>
      <c r="H31" s="78"/>
      <c r="I31" s="51"/>
      <c r="J31" s="51"/>
      <c r="K31" s="49"/>
      <c r="L31" s="49"/>
      <c r="M31" s="49"/>
      <c r="N31" s="49"/>
      <c r="O31" s="49"/>
      <c r="P31" s="49"/>
      <c r="Q31" s="50"/>
      <c r="R31" s="50"/>
      <c r="S31" s="50"/>
      <c r="T31" s="50"/>
      <c r="U31" s="49"/>
    </row>
    <row r="32" spans="1:21" x14ac:dyDescent="0.25">
      <c r="A32" s="29"/>
      <c r="B32" s="51"/>
      <c r="C32" s="51"/>
      <c r="D32" s="78"/>
      <c r="E32" s="78"/>
      <c r="F32" s="78"/>
      <c r="G32" s="78"/>
      <c r="H32" s="78"/>
      <c r="I32" s="51"/>
      <c r="J32" s="51"/>
      <c r="K32" s="49"/>
      <c r="L32" s="49"/>
      <c r="M32" s="49"/>
      <c r="N32" s="49"/>
      <c r="O32" s="49"/>
      <c r="P32" s="49"/>
      <c r="Q32" s="50"/>
      <c r="R32" s="50"/>
      <c r="S32" s="50"/>
      <c r="T32" s="50"/>
      <c r="U32" s="49"/>
    </row>
    <row r="33" spans="1:21" x14ac:dyDescent="0.25">
      <c r="A33" s="29"/>
      <c r="B33" s="51"/>
      <c r="C33" s="51"/>
      <c r="D33" s="78"/>
      <c r="E33" s="78"/>
      <c r="F33" s="78"/>
      <c r="G33" s="78"/>
      <c r="H33" s="78"/>
      <c r="I33" s="51"/>
      <c r="J33" s="51"/>
      <c r="K33" s="49"/>
      <c r="L33" s="49"/>
      <c r="M33" s="49"/>
      <c r="N33" s="49"/>
      <c r="O33" s="49"/>
      <c r="P33" s="49"/>
      <c r="Q33" s="50"/>
      <c r="R33" s="50"/>
      <c r="S33" s="50"/>
      <c r="T33" s="50"/>
      <c r="U33" s="49"/>
    </row>
    <row r="34" spans="1:21" x14ac:dyDescent="0.25">
      <c r="A34" s="29"/>
      <c r="B34" s="51"/>
      <c r="C34" s="51"/>
      <c r="D34" s="78"/>
      <c r="E34" s="78"/>
      <c r="F34" s="78"/>
      <c r="G34" s="78"/>
      <c r="H34" s="78"/>
      <c r="I34" s="51"/>
      <c r="J34" s="51"/>
      <c r="K34" s="49"/>
      <c r="L34" s="49"/>
      <c r="M34" s="49"/>
      <c r="N34" s="49"/>
      <c r="O34" s="49"/>
      <c r="P34" s="49"/>
      <c r="Q34" s="50"/>
      <c r="R34" s="50"/>
      <c r="S34" s="50"/>
      <c r="T34" s="50"/>
      <c r="U34" s="49"/>
    </row>
    <row r="35" spans="1:21" x14ac:dyDescent="0.25">
      <c r="A35" s="29"/>
      <c r="B35" s="51"/>
      <c r="C35" s="51"/>
      <c r="D35" s="78"/>
      <c r="E35" s="78"/>
      <c r="F35" s="78"/>
      <c r="G35" s="78"/>
      <c r="H35" s="78"/>
      <c r="I35" s="51"/>
      <c r="J35" s="51"/>
      <c r="K35" s="49"/>
      <c r="L35" s="49"/>
      <c r="M35" s="49"/>
      <c r="N35" s="49"/>
      <c r="O35" s="49"/>
      <c r="P35" s="49"/>
      <c r="Q35" s="50"/>
      <c r="R35" s="50"/>
      <c r="S35" s="50"/>
      <c r="T35" s="50"/>
      <c r="U35" s="49"/>
    </row>
    <row r="36" spans="1:21" x14ac:dyDescent="0.25">
      <c r="A36" s="29"/>
      <c r="B36" s="51"/>
      <c r="C36" s="51"/>
      <c r="D36" s="78"/>
      <c r="E36" s="78"/>
      <c r="F36" s="78"/>
      <c r="G36" s="78"/>
      <c r="H36" s="78"/>
      <c r="I36" s="51"/>
      <c r="J36" s="51"/>
      <c r="K36" s="49"/>
      <c r="L36" s="49"/>
      <c r="M36" s="49"/>
      <c r="N36" s="49"/>
      <c r="O36" s="49"/>
      <c r="P36" s="49"/>
      <c r="Q36" s="50"/>
      <c r="R36" s="50"/>
      <c r="S36" s="50"/>
      <c r="T36" s="50"/>
      <c r="U36" s="49"/>
    </row>
    <row r="37" spans="1:21" x14ac:dyDescent="0.25">
      <c r="A37" s="29"/>
      <c r="B37" s="51"/>
      <c r="C37" s="51"/>
      <c r="D37" s="78"/>
      <c r="E37" s="78"/>
      <c r="F37" s="78"/>
      <c r="G37" s="78"/>
      <c r="H37" s="78"/>
      <c r="I37" s="51"/>
      <c r="J37" s="51"/>
      <c r="K37" s="49"/>
      <c r="L37" s="49"/>
      <c r="M37" s="49"/>
      <c r="N37" s="49"/>
      <c r="O37" s="49"/>
      <c r="P37" s="49"/>
      <c r="Q37" s="50"/>
      <c r="R37" s="50"/>
      <c r="S37" s="50"/>
      <c r="T37" s="50"/>
      <c r="U37" s="49"/>
    </row>
    <row r="38" spans="1:21" x14ac:dyDescent="0.25">
      <c r="A38" s="29"/>
      <c r="B38" s="51"/>
      <c r="C38" s="51"/>
      <c r="D38" s="78"/>
      <c r="E38" s="78"/>
      <c r="F38" s="78"/>
      <c r="G38" s="78"/>
      <c r="H38" s="78"/>
      <c r="I38" s="51"/>
      <c r="J38" s="51"/>
      <c r="K38" s="49"/>
      <c r="L38" s="49"/>
      <c r="M38" s="49"/>
      <c r="N38" s="49"/>
      <c r="O38" s="49"/>
      <c r="P38" s="49"/>
      <c r="Q38" s="50"/>
      <c r="R38" s="50"/>
      <c r="S38" s="50"/>
      <c r="T38" s="50"/>
      <c r="U38" s="49"/>
    </row>
    <row r="39" spans="1:21" x14ac:dyDescent="0.25">
      <c r="A39" s="29"/>
      <c r="B39" s="51"/>
      <c r="C39" s="51"/>
      <c r="D39" s="78"/>
      <c r="E39" s="78"/>
      <c r="F39" s="78"/>
      <c r="G39" s="78"/>
      <c r="H39" s="78"/>
      <c r="I39" s="51"/>
      <c r="J39" s="51"/>
      <c r="K39" s="49"/>
      <c r="L39" s="49"/>
      <c r="M39" s="49"/>
      <c r="N39" s="49"/>
      <c r="O39" s="49"/>
      <c r="P39" s="49"/>
      <c r="Q39" s="50"/>
      <c r="R39" s="50"/>
      <c r="S39" s="50"/>
      <c r="T39" s="50"/>
      <c r="U39" s="49"/>
    </row>
    <row r="43" spans="1:21" x14ac:dyDescent="0.25">
      <c r="B43" s="104">
        <f>12184683+429600+360000+3325000+650000+1030104</f>
        <v>17979387</v>
      </c>
    </row>
  </sheetData>
  <sheetProtection formatRows="0" insertRows="0" deleteRows="0"/>
  <mergeCells count="8">
    <mergeCell ref="Q4:U4"/>
    <mergeCell ref="K5:L5"/>
    <mergeCell ref="O5:P5"/>
    <mergeCell ref="M5:N5"/>
    <mergeCell ref="B1:E1"/>
    <mergeCell ref="A4:C4"/>
    <mergeCell ref="D4:H4"/>
    <mergeCell ref="K4:P4"/>
  </mergeCells>
  <dataValidations count="4">
    <dataValidation type="list" allowBlank="1" showInputMessage="1" showErrorMessage="1" sqref="T7:T39" xr:uid="{00000000-0002-0000-0400-000000000000}">
      <formula1>$AC$1:$AC$7</formula1>
    </dataValidation>
    <dataValidation type="list" allowBlank="1" showInputMessage="1" showErrorMessage="1" sqref="S7:S39" xr:uid="{00000000-0002-0000-0400-000001000000}">
      <formula1>$AB$1</formula1>
    </dataValidation>
    <dataValidation type="list" allowBlank="1" showInputMessage="1" showErrorMessage="1" sqref="Q7:Q39" xr:uid="{00000000-0002-0000-0400-000002000000}">
      <formula1>$AA$1:$AA$5</formula1>
    </dataValidation>
    <dataValidation type="list" allowBlank="1" showInputMessage="1" showErrorMessage="1" sqref="R7:R39" xr:uid="{00000000-0002-0000-0400-000003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3C198CD9D2D824E8F28C4913C64F415" ma:contentTypeVersion="6583" ma:contentTypeDescription="The base project type from which other project content types inherit their information." ma:contentTypeScope="" ma:versionID="b9172b96458eafbc3ace5b23a49d5d4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7c1d39bd0c5ded3d5b27d43f39d2aa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1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4B60259DE8E614692DF875F308FBDA5" ma:contentTypeVersion="5703" ma:contentTypeDescription="A content type to manage public (operations) IDB documents" ma:contentTypeScope="" ma:versionID="5b8549f85a75af79eff2da225227498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b22ac0386ccbad872e288ebca4256a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4740/OC-BR</Approval_x0020_Number>
    <Phase xmlns="cdc7663a-08f0-4737-9e8c-148ce897a09c">PHASE_IMPLEMENTATION</Phase>
    <Document_x0020_Author xmlns="cdc7663a-08f0-4737-9e8c-148ce897a09c">Sousa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39</Value>
      <Value>3</Value>
      <Value>30</Value>
      <Value>38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BR-L1518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EZSHARE-88679858-47</_dlc_DocId>
    <_dlc_DocIdUrl xmlns="cdc7663a-08f0-4737-9e8c-148ce897a09c">
      <Url>https://idbg.sharepoint.com/teams/EZ-BR-LON/BR-L1518/_layouts/15/DocIdRedir.aspx?ID=EZSHARE-88679858-47</Url>
      <Description>EZSHARE-88679858-47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C2FF8C6-4929-4F41-A446-5AAA4781ED49}"/>
</file>

<file path=customXml/itemProps2.xml><?xml version="1.0" encoding="utf-8"?>
<ds:datastoreItem xmlns:ds="http://schemas.openxmlformats.org/officeDocument/2006/customXml" ds:itemID="{41204885-14F8-4BFE-9B6C-6306F0128064}"/>
</file>

<file path=customXml/itemProps3.xml><?xml version="1.0" encoding="utf-8"?>
<ds:datastoreItem xmlns:ds="http://schemas.openxmlformats.org/officeDocument/2006/customXml" ds:itemID="{306F76F0-79FF-49F3-86E7-64ABE4B193C4}"/>
</file>

<file path=customXml/itemProps4.xml><?xml version="1.0" encoding="utf-8"?>
<ds:datastoreItem xmlns:ds="http://schemas.openxmlformats.org/officeDocument/2006/customXml" ds:itemID="{FC97DFC7-6462-4160-B290-6736D7A826FA}"/>
</file>

<file path=customXml/itemProps5.xml><?xml version="1.0" encoding="utf-8"?>
<ds:datastoreItem xmlns:ds="http://schemas.openxmlformats.org/officeDocument/2006/customXml" ds:itemID="{118612B4-6EFB-4C05-9569-8F5D73846859}"/>
</file>

<file path=customXml/itemProps6.xml><?xml version="1.0" encoding="utf-8"?>
<ds:datastoreItem xmlns:ds="http://schemas.openxmlformats.org/officeDocument/2006/customXml" ds:itemID="{AFF2ED81-055B-475A-87D2-4F463AB50E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Sousa, Katia de Oliveira</cp:lastModifiedBy>
  <cp:revision/>
  <dcterms:created xsi:type="dcterms:W3CDTF">2021-02-19T13:39:42Z</dcterms:created>
  <dcterms:modified xsi:type="dcterms:W3CDTF">2021-10-19T21:00:12Z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39;#HEALTH SYSTEM STRENGTHENING|98be7628-374e-4ecf-a12c-bb48b439037b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38;#HEALTH|e15154b4-8fa2-4f19-a924-5a9b44dc8218</vt:lpwstr>
  </property>
  <property fmtid="{D5CDD505-2E9C-101B-9397-08002B2CF9AE}" pid="15" name="_dlc_DocIdItemGuid">
    <vt:lpwstr>e8a8f85c-8c97-4bb5-9558-4504c80541db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0x0101001A458A224826124E8B45B1D613300CFC0024B60259DE8E614692DF875F308FBDA5</vt:lpwstr>
  </property>
  <property fmtid="{D5CDD505-2E9C-101B-9397-08002B2CF9AE}" pid="19" name="Series Operations IDB">
    <vt:lpwstr/>
  </property>
</Properties>
</file>