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xl/externalLinks/externalLink1.xml" ContentType="application/vnd.openxmlformats-officedocument.spreadsheetml.externalLink+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180" windowWidth="19245" windowHeight="5745" tabRatio="881" activeTab="8"/>
  </bookViews>
  <sheets>
    <sheet name="CAMINOS" sheetId="1" r:id="rId1"/>
    <sheet name="PUENTES" sheetId="4" state="hidden" r:id="rId2"/>
    <sheet name="Resumen Puentes" sheetId="5" state="hidden" r:id="rId3"/>
    <sheet name="La Paz-Jesus" sheetId="6" r:id="rId4"/>
    <sheet name="Gral. Artigas-Fram" sheetId="7" r:id="rId5"/>
    <sheet name="Itakyry-Rancho Alegre" sheetId="8" r:id="rId6"/>
    <sheet name="ruta 3-Pirapomi" sheetId="9" r:id="rId7"/>
    <sheet name="San Vicente-Itanara" sheetId="10" r:id="rId8"/>
    <sheet name="Villa Ygatymi-8 de Dic" sheetId="11" r:id="rId9"/>
  </sheets>
  <externalReferences>
    <externalReference r:id="rId10"/>
  </externalReferences>
  <definedNames>
    <definedName name="_GoBack" localSheetId="1">PUENTES!#REF!</definedName>
  </definedNames>
  <calcPr calcId="145621"/>
</workbook>
</file>

<file path=xl/calcChain.xml><?xml version="1.0" encoding="utf-8"?>
<calcChain xmlns="http://schemas.openxmlformats.org/spreadsheetml/2006/main">
  <c r="I17" i="1" l="1"/>
  <c r="G26" i="4"/>
  <c r="H26" i="4" s="1"/>
  <c r="F17" i="1"/>
  <c r="C10" i="5" l="1"/>
  <c r="B8" i="5"/>
  <c r="B7" i="5"/>
  <c r="B6" i="5"/>
  <c r="B10" i="5" s="1"/>
  <c r="F22" i="4"/>
  <c r="F8" i="4"/>
  <c r="F5" i="4"/>
  <c r="F9" i="4" l="1"/>
  <c r="E8" i="1"/>
  <c r="E12" i="1" s="1"/>
  <c r="D8" i="1"/>
  <c r="D12" i="1" s="1"/>
  <c r="F11" i="1"/>
  <c r="F16" i="1"/>
  <c r="I16" i="1" s="1"/>
  <c r="I9" i="1"/>
  <c r="J9" i="1" s="1"/>
  <c r="J5" i="1"/>
  <c r="I5" i="1"/>
  <c r="I7" i="1"/>
  <c r="J7" i="1" s="1"/>
  <c r="F23" i="4" l="1"/>
  <c r="G25" i="4"/>
  <c r="H25" i="4" s="1"/>
  <c r="I12" i="1"/>
</calcChain>
</file>

<file path=xl/sharedStrings.xml><?xml version="1.0" encoding="utf-8"?>
<sst xmlns="http://schemas.openxmlformats.org/spreadsheetml/2006/main" count="372" uniqueCount="164">
  <si>
    <t>Departamento</t>
  </si>
  <si>
    <t>Distrito</t>
  </si>
  <si>
    <t>Tramos</t>
  </si>
  <si>
    <t>Km</t>
  </si>
  <si>
    <t>Redondeo</t>
  </si>
  <si>
    <t>Muestra</t>
  </si>
  <si>
    <t>DFI</t>
  </si>
  <si>
    <t>PVP</t>
  </si>
  <si>
    <t>ITAPUA</t>
  </si>
  <si>
    <t>La Paz
Jesus</t>
  </si>
  <si>
    <t xml:space="preserve"> La Paz  - Jesus</t>
  </si>
  <si>
    <t>E</t>
  </si>
  <si>
    <t>2Ddo Orden
Alta
8</t>
  </si>
  <si>
    <t>Gral Artigas
Fram</t>
  </si>
  <si>
    <t>Gral. Artigas - Fram</t>
  </si>
  <si>
    <t>2Ddo Orden
Media
12</t>
  </si>
  <si>
    <t>Sub Total</t>
  </si>
  <si>
    <t>Itakyry</t>
  </si>
  <si>
    <t>Itakyry -Col. Ykua Pora - Rancho Alegre - Nva. Conquista - Ruta 10</t>
  </si>
  <si>
    <t>2Ddo Orden
Baja
21</t>
  </si>
  <si>
    <t>CORDILLERA</t>
  </si>
  <si>
    <t>Arroyos y Esteros</t>
  </si>
  <si>
    <t>Ruta 3 - Cañada - Costa Pucu - Pirapomi</t>
  </si>
  <si>
    <t>3er Orden
Alta
25</t>
  </si>
  <si>
    <t>SAN PEDRO/   CANINDEYU</t>
  </si>
  <si>
    <t xml:space="preserve">Gral Resquin
</t>
  </si>
  <si>
    <t>San Vicente - Aº Itanara</t>
  </si>
  <si>
    <t>RIPIO</t>
  </si>
  <si>
    <t>Villa Ygatimi
Ype Jhu</t>
  </si>
  <si>
    <t>Villa Ygatymi - Itanarami - Koe Pora - Asent. Primavera - 8 de Diciembre</t>
  </si>
  <si>
    <t>TOTAL DE INTERVENCION</t>
  </si>
  <si>
    <t>Costo Según Proyecto
USD/Km</t>
  </si>
  <si>
    <t>Costo Según Proyecto C/IVA
USD</t>
  </si>
  <si>
    <t>USD/Km Promedio</t>
  </si>
  <si>
    <t>ALTO PARANÁ</t>
  </si>
  <si>
    <t>REGION ORIENTAL</t>
  </si>
  <si>
    <t>DEPARTAMENTO</t>
  </si>
  <si>
    <t>DISTRITO</t>
  </si>
  <si>
    <t>TRAMO</t>
  </si>
  <si>
    <t>Coordenada</t>
  </si>
  <si>
    <t>Aº /Rio</t>
  </si>
  <si>
    <t>LONG</t>
  </si>
  <si>
    <t>ANCHO</t>
  </si>
  <si>
    <t>PARAGUARI</t>
  </si>
  <si>
    <t>Quiindy - Laguna Pyta Oeste - Acahay</t>
  </si>
  <si>
    <t>Aº Balmori</t>
  </si>
  <si>
    <t>CD</t>
  </si>
  <si>
    <t>Aº Rincon</t>
  </si>
  <si>
    <t>SUBTOTAL</t>
  </si>
  <si>
    <t>Misiones</t>
  </si>
  <si>
    <t>Santa Rosa - San Juan Bechmans; Cerro Costa - San Juan Berchmaans</t>
  </si>
  <si>
    <t>Aº  Sanguri</t>
  </si>
  <si>
    <t>Ruta Asf.Tobati-Oratorio 3 Reyes-Col. 21 de Julio</t>
  </si>
  <si>
    <t>Aº Tobati</t>
  </si>
  <si>
    <t>TOTAL MUESTRA</t>
  </si>
  <si>
    <t>SAN PEDRO</t>
  </si>
  <si>
    <t>Ruta 3-(Calle 10.000)-Cururuo
Emp.S. Isidro-Tajy Care</t>
  </si>
  <si>
    <t>SN</t>
  </si>
  <si>
    <t>Aº Kururuo</t>
  </si>
  <si>
    <t>Aº Capiibary</t>
  </si>
  <si>
    <t>GUAIRA</t>
  </si>
  <si>
    <t>Cruce Emp. V01714 (Pikysyry) Paso Yobaí - San Agustín</t>
  </si>
  <si>
    <t>Aº Yhovy</t>
  </si>
  <si>
    <t>Aº Capiibary(Palmeta)</t>
  </si>
  <si>
    <t>ALTO PARANA</t>
  </si>
  <si>
    <t>Desvio Pakukua - Rio Monday</t>
  </si>
  <si>
    <t>SD</t>
  </si>
  <si>
    <t>Pakukua - Naranjal</t>
  </si>
  <si>
    <t>AMAMBAY</t>
  </si>
  <si>
    <t>Karapai-Cruce Panaderos</t>
  </si>
  <si>
    <t>Rio Aguaray Guazu</t>
  </si>
  <si>
    <t>SUB TOTAL</t>
  </si>
  <si>
    <t>TOTAL</t>
  </si>
  <si>
    <t>LONGITUD</t>
  </si>
  <si>
    <t>CANTIDAD</t>
  </si>
  <si>
    <t>MISIONES</t>
  </si>
  <si>
    <t>Diseños</t>
  </si>
  <si>
    <t>MUESTRA (GRUPO 1)</t>
  </si>
  <si>
    <t>GRUPO 2</t>
  </si>
  <si>
    <t>Costo diseño</t>
  </si>
  <si>
    <t>GRUPO 1</t>
  </si>
  <si>
    <r>
      <t xml:space="preserve">Tiempo estimado de ejecución de las obras (para ambos grupos loteados): </t>
    </r>
    <r>
      <rPr>
        <b/>
        <sz val="11"/>
        <color theme="1"/>
        <rFont val="Calibri"/>
        <family val="2"/>
        <scheme val="minor"/>
      </rPr>
      <t>18 meses</t>
    </r>
    <r>
      <rPr>
        <sz val="11"/>
        <color theme="1"/>
        <rFont val="Calibri"/>
        <family val="2"/>
        <scheme val="minor"/>
      </rPr>
      <t>.</t>
    </r>
  </si>
  <si>
    <t>Plazo estimado ejecución (meses)</t>
  </si>
  <si>
    <t>Tramo</t>
  </si>
  <si>
    <t>La Paz  - Jesús</t>
  </si>
  <si>
    <t>Plan Vial Participativo (PVP)</t>
  </si>
  <si>
    <t>Cumple</t>
  </si>
  <si>
    <t>Orden de Prioridad PVP</t>
  </si>
  <si>
    <t>2do Orden</t>
  </si>
  <si>
    <t>Alta</t>
  </si>
  <si>
    <t>Componente de Infraestructura</t>
  </si>
  <si>
    <t>Itapúa</t>
  </si>
  <si>
    <t>Coordenadas</t>
  </si>
  <si>
    <t>INICIO</t>
  </si>
  <si>
    <t>FIN</t>
  </si>
  <si>
    <t>(x)</t>
  </si>
  <si>
    <t>(y)</t>
  </si>
  <si>
    <t>Longitud</t>
  </si>
  <si>
    <t xml:space="preserve">18 km </t>
  </si>
  <si>
    <t>Ancho Medio</t>
  </si>
  <si>
    <t>6 m</t>
  </si>
  <si>
    <t>Estado del Camino/Descripción</t>
  </si>
  <si>
    <t>- Caminos de tierras, en épocas de lluvias  se ve afectada por inundaciones desbordes, etc. Las obras se ejecutarán sobre traza existente, previéndose puntuales correcciones, particularmente el mejoramiento de curvas horizontales, cuya ejecución tendrá poca incidencia sobre los predios adyacentes a la vía, y no requerirá reasentamiento.</t>
  </si>
  <si>
    <t>Componente Social</t>
  </si>
  <si>
    <t>Comunidades que Articula</t>
  </si>
  <si>
    <t>Población Servida</t>
  </si>
  <si>
    <t>Caaguazú</t>
  </si>
  <si>
    <t>Caguarene</t>
  </si>
  <si>
    <t>Calle Cero</t>
  </si>
  <si>
    <t>Calle Cuatro S</t>
  </si>
  <si>
    <t>Calle R  Cuatro</t>
  </si>
  <si>
    <t>Media</t>
  </si>
  <si>
    <t xml:space="preserve">31 km </t>
  </si>
  <si>
    <t xml:space="preserve"> Caminos de tierras, en épocas de lluvias  se ve afectada por inundaciones desbordes, etc. Las obras se ejecutarán sobre traza existente, previéndose puntuales correcciones, particularmente el mejoramiento de curvas horizontales, cuya ejecución tendrá poca incidencia sobre los predios adyacentes a la vía, y no requerirá reasentamiento.</t>
  </si>
  <si>
    <t>Calle HI</t>
  </si>
  <si>
    <t>Calle GH</t>
  </si>
  <si>
    <t>Potrero Kaa</t>
  </si>
  <si>
    <t>Calle FG</t>
  </si>
  <si>
    <t>Sanja Honda</t>
  </si>
  <si>
    <t>Potrero Duarte</t>
  </si>
  <si>
    <t xml:space="preserve">Loma Clavel </t>
  </si>
  <si>
    <t>Taropé</t>
  </si>
  <si>
    <t>Colonia Independencia</t>
  </si>
  <si>
    <t>San Blas</t>
  </si>
  <si>
    <t>Potrerito</t>
  </si>
  <si>
    <t>Componente Ambiental</t>
  </si>
  <si>
    <t>SIGAS - MGAS</t>
  </si>
  <si>
    <t>x</t>
  </si>
  <si>
    <t>No Cumple</t>
  </si>
  <si>
    <t>Componente Económico</t>
  </si>
  <si>
    <t>TIR</t>
  </si>
  <si>
    <t>VAN</t>
  </si>
  <si>
    <t>X</t>
  </si>
  <si>
    <t>Baja</t>
  </si>
  <si>
    <t>35,10 km</t>
  </si>
  <si>
    <t>7 m</t>
  </si>
  <si>
    <t>Se desarrolla sobre una traza existente, presentando una planimetría aceptable. Existen fuertes pendientes. A lo largo de la traza los suelos se caracterizan por ser muy homogéneos. Suelos del tipo A – 4. Suelo limoso color rojo de baja plasticidad y A- 6, arcilla de baja plasticidad color rojo.</t>
  </si>
  <si>
    <t>Nueva Conquista</t>
  </si>
  <si>
    <t>Naranjito</t>
  </si>
  <si>
    <t>SIGAS  - MGAS</t>
  </si>
  <si>
    <t>113,78</t>
  </si>
  <si>
    <t>3er Orden</t>
  </si>
  <si>
    <t>10,79 km</t>
  </si>
  <si>
    <t>En la mayor parte del tamo se observan suelos del tipo A-2-4, con excepciones puntuales de suelos del tipo A-4,  A-3 y A-1-b, por lo tanto es posible disponer de suelos o mezclas de suelos con CBR ≥ 15% como valor soporte de diseño.</t>
  </si>
  <si>
    <t>Cañada</t>
  </si>
  <si>
    <t>Costa Puku</t>
  </si>
  <si>
    <t>Pirapo Mi</t>
  </si>
  <si>
    <t>SIGAS</t>
  </si>
  <si>
    <t>18,5%</t>
  </si>
  <si>
    <t>US$ 1.650.127</t>
  </si>
  <si>
    <t>San Pedro</t>
  </si>
  <si>
    <t>20,62 km</t>
  </si>
  <si>
    <t>Caminos de tierras, en épocas de lluvias  se ve afectada por inundaciones desbordes, etc. Las obras se ejecutarán sobre traza existente, previéndose puntuales correcciones, particularmente el mejoramiento de curvas horizontales, cuya ejecución tendrá poca incidencia sobre los predios adyacentes a la vía, y no requerirá reasentamiento.</t>
  </si>
  <si>
    <t>Col. San Vicente</t>
  </si>
  <si>
    <t>Col. Estrellita</t>
  </si>
  <si>
    <t xml:space="preserve">Canindeyú </t>
  </si>
  <si>
    <t>50 km</t>
  </si>
  <si>
    <r>
      <t>·</t>
    </r>
    <r>
      <rPr>
        <sz val="7"/>
        <color rgb="FF000000"/>
        <rFont val="Times New Roman"/>
        <family val="1"/>
      </rPr>
      <t xml:space="preserve">          </t>
    </r>
    <r>
      <rPr>
        <sz val="8"/>
        <color rgb="FF000000"/>
        <rFont val="Calibri"/>
        <family val="2"/>
        <scheme val="minor"/>
      </rPr>
      <t>Koe Pora</t>
    </r>
  </si>
  <si>
    <r>
      <t>·</t>
    </r>
    <r>
      <rPr>
        <sz val="7"/>
        <color rgb="FF000000"/>
        <rFont val="Times New Roman"/>
        <family val="1"/>
      </rPr>
      <t xml:space="preserve">          </t>
    </r>
    <r>
      <rPr>
        <sz val="8"/>
        <color rgb="FF000000"/>
        <rFont val="Calibri"/>
        <family val="2"/>
        <scheme val="minor"/>
      </rPr>
      <t>Itacurubi</t>
    </r>
  </si>
  <si>
    <r>
      <t>·</t>
    </r>
    <r>
      <rPr>
        <sz val="7"/>
        <color rgb="FF000000"/>
        <rFont val="Times New Roman"/>
        <family val="1"/>
      </rPr>
      <t xml:space="preserve">          </t>
    </r>
    <r>
      <rPr>
        <sz val="8"/>
        <color rgb="FF000000"/>
        <rFont val="Calibri"/>
        <family val="2"/>
        <scheme val="minor"/>
      </rPr>
      <t>Loma Clavel</t>
    </r>
  </si>
  <si>
    <r>
      <t>·</t>
    </r>
    <r>
      <rPr>
        <sz val="7"/>
        <color rgb="FF000000"/>
        <rFont val="Times New Roman"/>
        <family val="1"/>
      </rPr>
      <t xml:space="preserve">          </t>
    </r>
    <r>
      <rPr>
        <sz val="8"/>
        <color rgb="FF000000"/>
        <rFont val="Calibri"/>
        <family val="2"/>
        <scheme val="minor"/>
      </rPr>
      <t>Itanarami</t>
    </r>
  </si>
  <si>
    <r>
      <t>·</t>
    </r>
    <r>
      <rPr>
        <sz val="7"/>
        <color rgb="FF000000"/>
        <rFont val="Times New Roman"/>
        <family val="1"/>
      </rPr>
      <t xml:space="preserve">          </t>
    </r>
    <r>
      <rPr>
        <sz val="8"/>
        <color rgb="FF000000"/>
        <rFont val="Calibri"/>
        <family val="2"/>
        <scheme val="minor"/>
      </rPr>
      <t>Marqueti Cue</t>
    </r>
  </si>
  <si>
    <r>
      <t>·</t>
    </r>
    <r>
      <rPr>
        <sz val="7"/>
        <color rgb="FF000000"/>
        <rFont val="Times New Roman"/>
        <family val="1"/>
      </rPr>
      <t xml:space="preserve">          </t>
    </r>
    <r>
      <rPr>
        <sz val="8"/>
        <color rgb="FF000000"/>
        <rFont val="Calibri"/>
        <family val="2"/>
        <scheme val="minor"/>
      </rPr>
      <t>Asent. Primavera</t>
    </r>
  </si>
  <si>
    <r>
      <t>·</t>
    </r>
    <r>
      <rPr>
        <sz val="7"/>
        <color rgb="FF000000"/>
        <rFont val="Times New Roman"/>
        <family val="1"/>
      </rPr>
      <t xml:space="preserve">          </t>
    </r>
    <r>
      <rPr>
        <sz val="8"/>
        <color rgb="FF000000"/>
        <rFont val="Calibri"/>
        <family val="2"/>
        <scheme val="minor"/>
      </rPr>
      <t>8 de Diciembre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</si>
</sst>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_(* \(#,##0\);_(* &quot;-&quot;_);_(@_)"/>
    <numFmt numFmtId="43" formatCode="_(* #,##0.00_);_(* \(#,##0.00\);_(* &quot;-&quot;??_);_(@_)"/>
    <numFmt numFmtId="164" formatCode="_-* #,##0.00\ _€_-;\-* #,##0.00\ _€_-;_-* &quot;-&quot;??\ _€_-;_-@_-"/>
    <numFmt numFmtId="165" formatCode="_(&quot;Gs&quot;\ * #,##0.00_);_(&quot;Gs&quot;\ * \(#,##0.00\);_(&quot;Gs&quot;\ * &quot;-&quot;??_);_(@_)"/>
    <numFmt numFmtId="166" formatCode="_ [$€]\ * #,##0.00_ ;_ [$€]\ * \-#,##0.00_ ;_ [$€]\ * &quot;-&quot;??_ ;_ @_ "/>
    <numFmt numFmtId="167" formatCode="#.##000"/>
    <numFmt numFmtId="168" formatCode="\$#,#00"/>
    <numFmt numFmtId="169" formatCode="#,#00"/>
    <numFmt numFmtId="170" formatCode="#.##0,"/>
    <numFmt numFmtId="171" formatCode="\$#,"/>
    <numFmt numFmtId="172" formatCode="0.0"/>
  </numFmts>
  <fonts count="21" x14ac:knownFonts="1">
    <font>
      <sz val="11"/>
      <color theme="1"/>
      <name val="Calibri"/>
      <family val="2"/>
      <scheme val="minor"/>
    </font>
    <font>
      <sz val="10"/>
      <name val="Arial"/>
      <family val="2"/>
    </font>
    <font>
      <sz val="10"/>
      <name val="Arial"/>
      <family val="2"/>
    </font>
    <font>
      <sz val="1"/>
      <color indexed="8"/>
      <name val="Courier"/>
      <family val="3"/>
    </font>
    <font>
      <b/>
      <sz val="1"/>
      <color indexed="8"/>
      <name val="Courier"/>
      <family val="3"/>
    </font>
    <font>
      <b/>
      <u/>
      <sz val="1"/>
      <color indexed="8"/>
      <name val="Courier"/>
      <family val="3"/>
    </font>
    <font>
      <sz val="12"/>
      <name val="Calibri"/>
      <family val="2"/>
      <scheme val="minor"/>
    </font>
    <font>
      <b/>
      <sz val="12"/>
      <name val="Calibri"/>
      <family val="2"/>
      <scheme val="minor"/>
    </font>
    <font>
      <sz val="12"/>
      <color indexed="9"/>
      <name val="Calibri"/>
      <family val="2"/>
      <scheme val="minor"/>
    </font>
    <font>
      <b/>
      <sz val="11"/>
      <color theme="1"/>
      <name val="Calibri"/>
      <family val="2"/>
      <scheme val="minor"/>
    </font>
    <font>
      <b/>
      <sz val="16"/>
      <color theme="1"/>
      <name val="Calibri"/>
      <family val="2"/>
      <scheme val="minor"/>
    </font>
    <font>
      <sz val="11"/>
      <name val="Calibri"/>
      <family val="2"/>
      <scheme val="minor"/>
    </font>
    <font>
      <sz val="10"/>
      <color theme="1"/>
      <name val="Calibri"/>
      <family val="2"/>
      <scheme val="minor"/>
    </font>
    <font>
      <b/>
      <sz val="10"/>
      <color theme="1"/>
      <name val="Calibri"/>
      <family val="2"/>
      <scheme val="minor"/>
    </font>
    <font>
      <b/>
      <sz val="9"/>
      <color rgb="FF7030A0"/>
      <name val="Calibri"/>
      <family val="2"/>
      <scheme val="minor"/>
    </font>
    <font>
      <sz val="9"/>
      <color theme="1"/>
      <name val="Calibri"/>
      <family val="2"/>
      <scheme val="minor"/>
    </font>
    <font>
      <sz val="10"/>
      <color rgb="FF000000"/>
      <name val="Calibri"/>
      <family val="2"/>
      <scheme val="minor"/>
    </font>
    <font>
      <b/>
      <sz val="9"/>
      <color theme="1"/>
      <name val="Calibri"/>
      <family val="2"/>
      <scheme val="minor"/>
    </font>
    <font>
      <sz val="8"/>
      <color rgb="FF000000"/>
      <name val="Symbol"/>
      <family val="1"/>
      <charset val="2"/>
    </font>
    <font>
      <sz val="7"/>
      <color rgb="FF000000"/>
      <name val="Times New Roman"/>
      <family val="1"/>
    </font>
    <font>
      <sz val="8"/>
      <color rgb="FF0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92D050"/>
        <bgColor indexed="64"/>
      </patternFill>
    </fill>
    <fill>
      <patternFill patternType="solid">
        <fgColor theme="5" tint="0.59999389629810485"/>
        <bgColor indexed="64"/>
      </patternFill>
    </fill>
    <fill>
      <patternFill patternType="solid">
        <fgColor rgb="FFD9D9D9"/>
        <bgColor indexed="64"/>
      </patternFill>
    </fill>
    <fill>
      <patternFill patternType="solid">
        <fgColor rgb="FFFFFFFF"/>
        <bgColor indexed="64"/>
      </patternFill>
    </fill>
  </fills>
  <borders count="48">
    <border>
      <left/>
      <right/>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4">
    <xf numFmtId="0" fontId="0" fillId="0" borderId="0"/>
    <xf numFmtId="0" fontId="1" fillId="0" borderId="0"/>
    <xf numFmtId="0" fontId="3" fillId="0" borderId="0">
      <protection locked="0"/>
    </xf>
    <xf numFmtId="0" fontId="3" fillId="0" borderId="0">
      <protection locked="0"/>
    </xf>
    <xf numFmtId="166" fontId="2" fillId="0" borderId="0" applyFont="0" applyFill="0" applyBorder="0" applyAlignment="0" applyProtection="0"/>
    <xf numFmtId="0" fontId="4" fillId="0" borderId="0">
      <protection locked="0"/>
    </xf>
    <xf numFmtId="0" fontId="3" fillId="0" borderId="0">
      <protection locked="0"/>
    </xf>
    <xf numFmtId="0" fontId="5" fillId="0" borderId="0">
      <protection locked="0"/>
    </xf>
    <xf numFmtId="0" fontId="3" fillId="0" borderId="0">
      <protection locked="0"/>
    </xf>
    <xf numFmtId="0" fontId="4" fillId="0" borderId="0">
      <protection locked="0"/>
    </xf>
    <xf numFmtId="0" fontId="3" fillId="0" borderId="0">
      <protection locked="0"/>
    </xf>
    <xf numFmtId="0" fontId="4" fillId="0" borderId="0">
      <protection locked="0"/>
    </xf>
    <xf numFmtId="0" fontId="3" fillId="0" borderId="0">
      <protection locked="0"/>
    </xf>
    <xf numFmtId="169" fontId="3" fillId="0" borderId="0">
      <protection locked="0"/>
    </xf>
    <xf numFmtId="0" fontId="4" fillId="0" borderId="0">
      <protection locked="0"/>
    </xf>
    <xf numFmtId="0" fontId="4" fillId="0" borderId="0">
      <protection locked="0"/>
    </xf>
    <xf numFmtId="43" fontId="2" fillId="0" borderId="0" applyFont="0" applyFill="0" applyBorder="0" applyAlignment="0" applyProtection="0"/>
    <xf numFmtId="168" fontId="3" fillId="0" borderId="0">
      <protection locked="0"/>
    </xf>
    <xf numFmtId="171" fontId="3" fillId="0" borderId="0">
      <protection locked="0"/>
    </xf>
    <xf numFmtId="9" fontId="2" fillId="0" borderId="0" applyFont="0" applyFill="0" applyBorder="0" applyAlignment="0" applyProtection="0"/>
    <xf numFmtId="167" fontId="3" fillId="0" borderId="0">
      <protection locked="0"/>
    </xf>
    <xf numFmtId="170" fontId="3" fillId="0" borderId="0">
      <protection locked="0"/>
    </xf>
    <xf numFmtId="0" fontId="3" fillId="0" borderId="1">
      <protection locked="0"/>
    </xf>
    <xf numFmtId="43" fontId="2" fillId="0" borderId="0" applyFont="0" applyFill="0" applyBorder="0" applyAlignment="0" applyProtection="0"/>
    <xf numFmtId="0" fontId="2" fillId="0" borderId="0"/>
    <xf numFmtId="166"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41" fontId="2" fillId="0" borderId="0" applyFont="0" applyFill="0" applyBorder="0" applyAlignment="0" applyProtection="0"/>
  </cellStyleXfs>
  <cellXfs count="223">
    <xf numFmtId="0" fontId="0" fillId="0" borderId="0" xfId="0"/>
    <xf numFmtId="0" fontId="1" fillId="0" borderId="0" xfId="1"/>
    <xf numFmtId="2" fontId="6" fillId="0" borderId="2" xfId="16" applyNumberFormat="1" applyFont="1" applyFill="1" applyBorder="1" applyAlignment="1">
      <alignment horizontal="center" vertical="center"/>
    </xf>
    <xf numFmtId="0" fontId="6" fillId="0" borderId="2" xfId="1" applyFont="1" applyFill="1" applyBorder="1" applyAlignment="1">
      <alignment horizontal="left" vertical="center"/>
    </xf>
    <xf numFmtId="0" fontId="6" fillId="0" borderId="2" xfId="1" applyFont="1" applyFill="1" applyBorder="1" applyAlignment="1">
      <alignment vertical="center"/>
    </xf>
    <xf numFmtId="172" fontId="6" fillId="0" borderId="2" xfId="1" applyNumberFormat="1" applyFont="1" applyFill="1" applyBorder="1" applyAlignment="1">
      <alignment horizontal="center" vertical="center"/>
    </xf>
    <xf numFmtId="165" fontId="6" fillId="0" borderId="2" xfId="29" applyFont="1" applyFill="1" applyBorder="1" applyAlignment="1">
      <alignment horizontal="left" vertical="center" wrapText="1"/>
    </xf>
    <xf numFmtId="0" fontId="7" fillId="0" borderId="2" xfId="1" applyFont="1" applyFill="1" applyBorder="1" applyAlignment="1">
      <alignment horizontal="center" vertical="center"/>
    </xf>
    <xf numFmtId="2" fontId="6" fillId="0" borderId="2" xfId="1" applyNumberFormat="1" applyFont="1" applyFill="1" applyBorder="1" applyAlignment="1">
      <alignment horizontal="center" vertical="center"/>
    </xf>
    <xf numFmtId="164" fontId="6" fillId="0" borderId="2" xfId="1" applyNumberFormat="1" applyFont="1" applyFill="1" applyBorder="1" applyAlignment="1">
      <alignment horizontal="center" vertical="center"/>
    </xf>
    <xf numFmtId="0" fontId="7" fillId="3" borderId="2" xfId="1" applyFont="1" applyFill="1" applyBorder="1"/>
    <xf numFmtId="0" fontId="7" fillId="3" borderId="2" xfId="1" applyFont="1" applyFill="1" applyBorder="1" applyAlignment="1">
      <alignment horizontal="left" vertical="center"/>
    </xf>
    <xf numFmtId="0" fontId="7" fillId="3" borderId="2" xfId="1" applyFont="1" applyFill="1" applyBorder="1" applyAlignment="1">
      <alignment horizontal="center" vertical="center"/>
    </xf>
    <xf numFmtId="172" fontId="7" fillId="4" borderId="2" xfId="1" applyNumberFormat="1" applyFont="1" applyFill="1" applyBorder="1" applyAlignment="1">
      <alignment horizontal="right" vertical="center"/>
    </xf>
    <xf numFmtId="172" fontId="7" fillId="4" borderId="2" xfId="1" applyNumberFormat="1" applyFont="1" applyFill="1" applyBorder="1" applyAlignment="1">
      <alignment horizontal="center" vertical="center"/>
    </xf>
    <xf numFmtId="2" fontId="7" fillId="4" borderId="2" xfId="1" applyNumberFormat="1" applyFont="1" applyFill="1" applyBorder="1" applyAlignment="1">
      <alignment horizontal="center" vertical="center"/>
    </xf>
    <xf numFmtId="2" fontId="6" fillId="0" borderId="2" xfId="1" applyNumberFormat="1" applyFont="1" applyFill="1" applyBorder="1" applyAlignment="1">
      <alignment horizontal="center"/>
    </xf>
    <xf numFmtId="2" fontId="7" fillId="3" borderId="2" xfId="1" applyNumberFormat="1" applyFont="1" applyFill="1" applyBorder="1" applyAlignment="1">
      <alignment horizontal="center" vertical="center"/>
    </xf>
    <xf numFmtId="0" fontId="7" fillId="0" borderId="2" xfId="1" applyFont="1" applyFill="1" applyBorder="1" applyAlignment="1">
      <alignment horizontal="center" vertical="center" wrapText="1"/>
    </xf>
    <xf numFmtId="0" fontId="6" fillId="0" borderId="2" xfId="1" applyFont="1" applyFill="1" applyBorder="1"/>
    <xf numFmtId="2" fontId="6" fillId="5" borderId="2" xfId="1" applyNumberFormat="1" applyFont="1" applyFill="1" applyBorder="1" applyAlignment="1">
      <alignment horizontal="center"/>
    </xf>
    <xf numFmtId="2" fontId="6" fillId="5" borderId="2" xfId="1" applyNumberFormat="1" applyFont="1" applyFill="1" applyBorder="1" applyAlignment="1">
      <alignment horizontal="center" vertical="center"/>
    </xf>
    <xf numFmtId="0" fontId="7" fillId="2" borderId="2" xfId="1" applyFont="1" applyFill="1" applyBorder="1" applyAlignment="1">
      <alignment horizontal="center" vertical="center"/>
    </xf>
    <xf numFmtId="0" fontId="8" fillId="0" borderId="2" xfId="1" applyFont="1" applyFill="1" applyBorder="1"/>
    <xf numFmtId="0" fontId="6" fillId="2" borderId="2" xfId="1" applyFont="1" applyFill="1" applyBorder="1" applyAlignment="1">
      <alignment horizontal="center" vertical="center" wrapText="1"/>
    </xf>
    <xf numFmtId="0" fontId="7" fillId="3" borderId="2" xfId="1" applyFont="1" applyFill="1" applyBorder="1" applyAlignment="1">
      <alignment horizontal="center" vertical="center" wrapText="1"/>
    </xf>
    <xf numFmtId="4" fontId="0" fillId="0" borderId="0" xfId="0" applyNumberFormat="1"/>
    <xf numFmtId="4" fontId="0" fillId="0" borderId="2" xfId="0" applyNumberFormat="1" applyBorder="1" applyAlignment="1">
      <alignment horizontal="center" vertical="center"/>
    </xf>
    <xf numFmtId="4" fontId="0" fillId="5" borderId="2" xfId="0" applyNumberFormat="1" applyFill="1" applyBorder="1" applyAlignment="1">
      <alignment horizontal="center" vertical="center"/>
    </xf>
    <xf numFmtId="4" fontId="0" fillId="0" borderId="2" xfId="0" applyNumberFormat="1" applyBorder="1" applyAlignment="1">
      <alignment vertical="center"/>
    </xf>
    <xf numFmtId="4" fontId="0" fillId="5" borderId="2" xfId="0" applyNumberFormat="1" applyFill="1" applyBorder="1" applyAlignment="1">
      <alignment vertical="center"/>
    </xf>
    <xf numFmtId="3" fontId="0" fillId="0" borderId="0" xfId="0" applyNumberFormat="1"/>
    <xf numFmtId="172" fontId="6" fillId="0" borderId="2" xfId="1" applyNumberFormat="1" applyFont="1" applyFill="1" applyBorder="1" applyAlignment="1">
      <alignment horizontal="center" vertical="center" wrapText="1"/>
    </xf>
    <xf numFmtId="2" fontId="6" fillId="0" borderId="2" xfId="1" applyNumberFormat="1" applyFont="1" applyFill="1" applyBorder="1" applyAlignment="1">
      <alignment horizontal="center" vertical="center" wrapText="1"/>
    </xf>
    <xf numFmtId="0" fontId="0" fillId="5" borderId="0" xfId="0" applyFill="1"/>
    <xf numFmtId="0" fontId="0" fillId="0" borderId="10" xfId="0" applyBorder="1" applyAlignment="1">
      <alignment horizontal="center" vertical="center" wrapText="1"/>
    </xf>
    <xf numFmtId="0" fontId="0" fillId="0" borderId="2" xfId="0" applyFill="1" applyBorder="1" applyAlignment="1">
      <alignment vertical="center" wrapText="1"/>
    </xf>
    <xf numFmtId="0" fontId="0" fillId="0" borderId="11" xfId="0" applyBorder="1"/>
    <xf numFmtId="0" fontId="0" fillId="0" borderId="13" xfId="0" applyBorder="1" applyAlignment="1">
      <alignment horizontal="center"/>
    </xf>
    <xf numFmtId="0" fontId="0" fillId="0" borderId="15" xfId="0" applyBorder="1" applyAlignment="1">
      <alignment horizontal="center" vertical="center" wrapText="1"/>
    </xf>
    <xf numFmtId="0" fontId="0" fillId="0" borderId="4" xfId="0" applyFont="1" applyBorder="1"/>
    <xf numFmtId="0" fontId="0" fillId="0" borderId="9" xfId="0" applyBorder="1"/>
    <xf numFmtId="0" fontId="0" fillId="0" borderId="18" xfId="0" applyBorder="1" applyAlignment="1">
      <alignment horizontal="center" vertical="center" wrapText="1"/>
    </xf>
    <xf numFmtId="0" fontId="0" fillId="0" borderId="2" xfId="0" applyFont="1" applyBorder="1"/>
    <xf numFmtId="0" fontId="0" fillId="0" borderId="12" xfId="0" applyFont="1" applyBorder="1"/>
    <xf numFmtId="0" fontId="0" fillId="0" borderId="7" xfId="0" applyFont="1" applyBorder="1"/>
    <xf numFmtId="0" fontId="0" fillId="0" borderId="11" xfId="0" applyFont="1" applyBorder="1"/>
    <xf numFmtId="0" fontId="0" fillId="0" borderId="22" xfId="0" applyFont="1" applyBorder="1"/>
    <xf numFmtId="0" fontId="9" fillId="0" borderId="11" xfId="0" applyFont="1" applyBorder="1"/>
    <xf numFmtId="0" fontId="9" fillId="0" borderId="23" xfId="0" applyFont="1" applyBorder="1" applyAlignment="1">
      <alignment horizontal="right"/>
    </xf>
    <xf numFmtId="0" fontId="9" fillId="0" borderId="24" xfId="0" applyFont="1" applyBorder="1" applyAlignment="1"/>
    <xf numFmtId="0" fontId="9" fillId="0" borderId="25" xfId="0" applyFont="1" applyBorder="1"/>
    <xf numFmtId="4" fontId="9" fillId="5" borderId="0" xfId="0" applyNumberFormat="1" applyFont="1" applyFill="1"/>
    <xf numFmtId="4" fontId="0" fillId="5" borderId="0" xfId="0" applyNumberFormat="1" applyFill="1"/>
    <xf numFmtId="0" fontId="0" fillId="7" borderId="0" xfId="0" applyFill="1"/>
    <xf numFmtId="2" fontId="0" fillId="7" borderId="0" xfId="0" applyNumberFormat="1" applyFill="1"/>
    <xf numFmtId="3" fontId="0" fillId="7" borderId="0" xfId="0" applyNumberFormat="1" applyFill="1"/>
    <xf numFmtId="0" fontId="0" fillId="5" borderId="0" xfId="0" applyFill="1" applyAlignment="1">
      <alignment horizontal="right"/>
    </xf>
    <xf numFmtId="0" fontId="0" fillId="7" borderId="0" xfId="0" applyFill="1" applyAlignment="1">
      <alignment horizontal="right"/>
    </xf>
    <xf numFmtId="2" fontId="0" fillId="5" borderId="0" xfId="0" applyNumberFormat="1" applyFill="1"/>
    <xf numFmtId="4" fontId="0" fillId="7" borderId="0" xfId="0" applyNumberFormat="1" applyFill="1"/>
    <xf numFmtId="3" fontId="0" fillId="5" borderId="0" xfId="0" applyNumberFormat="1" applyFont="1" applyFill="1"/>
    <xf numFmtId="0" fontId="0" fillId="0" borderId="0" xfId="0" applyAlignment="1">
      <alignment horizontal="center" vertical="center"/>
    </xf>
    <xf numFmtId="4" fontId="0" fillId="5" borderId="0" xfId="0" applyNumberFormat="1" applyFill="1" applyAlignment="1">
      <alignment horizontal="center" vertical="center"/>
    </xf>
    <xf numFmtId="4" fontId="0" fillId="7" borderId="0" xfId="0" applyNumberFormat="1" applyFill="1" applyAlignment="1">
      <alignment horizontal="center" vertical="center"/>
    </xf>
    <xf numFmtId="0" fontId="0" fillId="0" borderId="2" xfId="0" applyBorder="1" applyAlignment="1">
      <alignment horizontal="center" vertical="center"/>
    </xf>
    <xf numFmtId="0" fontId="0" fillId="0" borderId="0" xfId="0" applyAlignment="1">
      <alignment vertical="center"/>
    </xf>
    <xf numFmtId="0" fontId="0" fillId="0" borderId="2" xfId="0" applyFill="1" applyBorder="1" applyAlignment="1">
      <alignment vertical="center"/>
    </xf>
    <xf numFmtId="0" fontId="0" fillId="0" borderId="2" xfId="0" applyBorder="1" applyAlignment="1">
      <alignment vertical="center"/>
    </xf>
    <xf numFmtId="0" fontId="0" fillId="0" borderId="2" xfId="0" applyFill="1" applyBorder="1" applyAlignment="1">
      <alignment horizontal="center" vertical="center"/>
    </xf>
    <xf numFmtId="0" fontId="11" fillId="0" borderId="2" xfId="0" applyFont="1" applyFill="1" applyBorder="1" applyAlignment="1">
      <alignment vertical="center"/>
    </xf>
    <xf numFmtId="0" fontId="0" fillId="6" borderId="0" xfId="0" applyFill="1" applyAlignment="1">
      <alignment vertical="center"/>
    </xf>
    <xf numFmtId="0" fontId="0" fillId="5" borderId="0" xfId="0" applyFill="1" applyAlignment="1">
      <alignment vertical="center"/>
    </xf>
    <xf numFmtId="0" fontId="0" fillId="5" borderId="0" xfId="0" applyFill="1" applyAlignment="1">
      <alignment horizontal="right" vertical="center"/>
    </xf>
    <xf numFmtId="2" fontId="0" fillId="5" borderId="0" xfId="0" applyNumberFormat="1" applyFill="1" applyAlignment="1">
      <alignment vertical="center"/>
    </xf>
    <xf numFmtId="4" fontId="0" fillId="5" borderId="0" xfId="0" applyNumberFormat="1" applyFont="1" applyFill="1" applyAlignment="1">
      <alignment vertical="center"/>
    </xf>
    <xf numFmtId="0" fontId="0" fillId="7" borderId="0" xfId="0" applyFill="1" applyAlignment="1">
      <alignment vertical="center"/>
    </xf>
    <xf numFmtId="0" fontId="0" fillId="7" borderId="0" xfId="0" applyFill="1" applyAlignment="1">
      <alignment horizontal="right" vertical="center"/>
    </xf>
    <xf numFmtId="2" fontId="0" fillId="7" borderId="0" xfId="0" applyNumberFormat="1" applyFill="1" applyAlignment="1">
      <alignment vertical="center"/>
    </xf>
    <xf numFmtId="3" fontId="0" fillId="7" borderId="0" xfId="0" applyNumberFormat="1" applyFill="1" applyAlignment="1">
      <alignment vertical="center"/>
    </xf>
    <xf numFmtId="0" fontId="9" fillId="0" borderId="6" xfId="0" applyFont="1" applyBorder="1" applyAlignment="1">
      <alignment horizontal="center" vertical="center"/>
    </xf>
    <xf numFmtId="0" fontId="9" fillId="0" borderId="6" xfId="0" applyFont="1" applyFill="1" applyBorder="1" applyAlignment="1">
      <alignment horizontal="center" vertical="center"/>
    </xf>
    <xf numFmtId="0" fontId="9" fillId="0" borderId="4" xfId="0" applyFont="1" applyFill="1" applyBorder="1" applyAlignment="1">
      <alignment vertical="center"/>
    </xf>
    <xf numFmtId="0" fontId="0" fillId="0" borderId="4" xfId="0" applyBorder="1" applyAlignment="1">
      <alignment vertical="center"/>
    </xf>
    <xf numFmtId="0" fontId="0" fillId="0" borderId="27" xfId="0" applyFill="1" applyBorder="1" applyAlignment="1">
      <alignment vertical="center"/>
    </xf>
    <xf numFmtId="0" fontId="0" fillId="0" borderId="27" xfId="0" applyFill="1" applyBorder="1" applyAlignment="1">
      <alignment horizontal="center" vertical="center" wrapText="1"/>
    </xf>
    <xf numFmtId="0" fontId="0" fillId="0" borderId="27" xfId="0" applyBorder="1" applyAlignment="1">
      <alignment vertical="center"/>
    </xf>
    <xf numFmtId="0" fontId="0" fillId="6" borderId="27" xfId="0" applyFill="1" applyBorder="1" applyAlignment="1">
      <alignment horizontal="center" vertical="center"/>
    </xf>
    <xf numFmtId="0" fontId="0" fillId="0" borderId="29" xfId="0" applyFill="1" applyBorder="1" applyAlignment="1">
      <alignment vertical="center"/>
    </xf>
    <xf numFmtId="0" fontId="0" fillId="0" borderId="29" xfId="0" applyFill="1" applyBorder="1" applyAlignment="1">
      <alignment horizontal="center" vertical="center" wrapText="1"/>
    </xf>
    <xf numFmtId="0" fontId="0" fillId="0" borderId="29" xfId="0" applyBorder="1" applyAlignment="1">
      <alignment vertical="center"/>
    </xf>
    <xf numFmtId="0" fontId="0" fillId="6" borderId="29" xfId="0" applyFill="1" applyBorder="1" applyAlignment="1">
      <alignment horizontal="center" vertical="center"/>
    </xf>
    <xf numFmtId="0" fontId="0" fillId="0" borderId="25" xfId="0" applyBorder="1" applyAlignment="1">
      <alignment horizontal="center" vertical="center"/>
    </xf>
    <xf numFmtId="0" fontId="9" fillId="0" borderId="5" xfId="0" applyFont="1" applyFill="1" applyBorder="1" applyAlignment="1">
      <alignment vertical="center"/>
    </xf>
    <xf numFmtId="0" fontId="0" fillId="0" borderId="5" xfId="0" applyBorder="1" applyAlignment="1">
      <alignment vertical="center"/>
    </xf>
    <xf numFmtId="0" fontId="0" fillId="0" borderId="5" xfId="0" applyBorder="1" applyAlignment="1">
      <alignment horizontal="center" vertical="center"/>
    </xf>
    <xf numFmtId="0" fontId="0" fillId="0" borderId="26" xfId="0" applyFill="1" applyBorder="1" applyAlignment="1">
      <alignment horizontal="center" vertical="center" wrapText="1"/>
    </xf>
    <xf numFmtId="0" fontId="0" fillId="0" borderId="27" xfId="0" applyFill="1" applyBorder="1" applyAlignment="1">
      <alignment vertical="center" wrapText="1"/>
    </xf>
    <xf numFmtId="0" fontId="0" fillId="0" borderId="23" xfId="0" applyFill="1" applyBorder="1" applyAlignment="1">
      <alignment horizontal="center" vertical="center" wrapText="1"/>
    </xf>
    <xf numFmtId="0" fontId="0" fillId="0" borderId="29" xfId="0" applyFill="1" applyBorder="1" applyAlignment="1">
      <alignment vertical="center" wrapText="1"/>
    </xf>
    <xf numFmtId="0" fontId="9" fillId="0" borderId="6" xfId="0" applyFont="1" applyFill="1" applyBorder="1" applyAlignment="1">
      <alignment vertical="center"/>
    </xf>
    <xf numFmtId="0" fontId="0" fillId="0" borderId="6" xfId="0" applyBorder="1" applyAlignment="1">
      <alignment vertical="center"/>
    </xf>
    <xf numFmtId="0" fontId="0" fillId="0" borderId="27" xfId="0" applyFill="1" applyBorder="1" applyAlignment="1">
      <alignment horizontal="center" vertical="center"/>
    </xf>
    <xf numFmtId="0" fontId="0" fillId="0" borderId="27" xfId="0" applyBorder="1" applyAlignment="1">
      <alignment horizontal="center" vertical="center"/>
    </xf>
    <xf numFmtId="0" fontId="0" fillId="0" borderId="23" xfId="0" applyBorder="1" applyAlignment="1">
      <alignment vertical="center"/>
    </xf>
    <xf numFmtId="0" fontId="9" fillId="0" borderId="29" xfId="0" applyFont="1" applyBorder="1" applyAlignment="1">
      <alignment horizontal="right" vertical="center"/>
    </xf>
    <xf numFmtId="0" fontId="9" fillId="0" borderId="29" xfId="0" applyFont="1" applyBorder="1" applyAlignment="1">
      <alignment vertical="center"/>
    </xf>
    <xf numFmtId="0" fontId="9" fillId="0" borderId="18" xfId="0" applyFont="1" applyBorder="1" applyAlignment="1">
      <alignment horizontal="center" vertical="center"/>
    </xf>
    <xf numFmtId="0" fontId="9" fillId="0" borderId="14" xfId="0" applyFont="1" applyFill="1" applyBorder="1" applyAlignment="1">
      <alignment horizontal="center" vertical="center" wrapText="1"/>
    </xf>
    <xf numFmtId="0" fontId="0" fillId="0" borderId="30" xfId="0" applyBorder="1" applyAlignment="1">
      <alignment horizontal="center" vertical="center"/>
    </xf>
    <xf numFmtId="0" fontId="0" fillId="0" borderId="9" xfId="0" applyBorder="1" applyAlignment="1">
      <alignment horizontal="center" vertical="center"/>
    </xf>
    <xf numFmtId="0" fontId="0" fillId="0" borderId="14" xfId="0" applyBorder="1" applyAlignment="1">
      <alignment horizontal="center" vertical="center"/>
    </xf>
    <xf numFmtId="0" fontId="0" fillId="0" borderId="31" xfId="0" applyBorder="1" applyAlignment="1">
      <alignment vertical="center"/>
    </xf>
    <xf numFmtId="0" fontId="0" fillId="0" borderId="32" xfId="0" applyBorder="1" applyAlignment="1">
      <alignment vertical="center"/>
    </xf>
    <xf numFmtId="0" fontId="9" fillId="0" borderId="32" xfId="0" applyFont="1" applyFill="1" applyBorder="1" applyAlignment="1">
      <alignment horizontal="center" vertical="center"/>
    </xf>
    <xf numFmtId="0" fontId="9" fillId="0" borderId="32" xfId="0" applyFont="1" applyBorder="1" applyAlignment="1">
      <alignment vertical="center"/>
    </xf>
    <xf numFmtId="0" fontId="0" fillId="0" borderId="33" xfId="0" applyBorder="1" applyAlignment="1">
      <alignment horizontal="center" vertical="center"/>
    </xf>
    <xf numFmtId="0" fontId="7" fillId="0" borderId="2"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2" xfId="1" applyFont="1" applyFill="1" applyBorder="1" applyAlignment="1">
      <alignment horizontal="center" vertical="center" wrapText="1"/>
    </xf>
    <xf numFmtId="0" fontId="7" fillId="3" borderId="7" xfId="1" applyFont="1" applyFill="1" applyBorder="1" applyAlignment="1">
      <alignment horizontal="right"/>
    </xf>
    <xf numFmtId="0" fontId="7" fillId="3" borderId="8" xfId="1" applyFont="1" applyFill="1" applyBorder="1" applyAlignment="1">
      <alignment horizontal="right"/>
    </xf>
    <xf numFmtId="0" fontId="7" fillId="3" borderId="3" xfId="1" applyFont="1" applyFill="1" applyBorder="1" applyAlignment="1">
      <alignment horizontal="right"/>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28" xfId="0" applyFont="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center" vertical="center"/>
    </xf>
    <xf numFmtId="0" fontId="0" fillId="0" borderId="14"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26"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29" xfId="0" applyFill="1" applyBorder="1" applyAlignment="1">
      <alignment horizontal="center" vertical="center" wrapText="1"/>
    </xf>
    <xf numFmtId="0" fontId="9" fillId="0" borderId="16" xfId="0" applyFont="1" applyFill="1" applyBorder="1" applyAlignment="1">
      <alignment horizontal="right" vertical="center"/>
    </xf>
    <xf numFmtId="0" fontId="9" fillId="0" borderId="5" xfId="0" applyFont="1" applyFill="1" applyBorder="1" applyAlignment="1">
      <alignment horizontal="right" vertical="center"/>
    </xf>
    <xf numFmtId="0" fontId="9" fillId="0" borderId="17" xfId="0" applyFont="1" applyFill="1" applyBorder="1" applyAlignment="1">
      <alignment horizontal="right" vertical="center"/>
    </xf>
    <xf numFmtId="0" fontId="9" fillId="0" borderId="4" xfId="0" applyFont="1" applyFill="1" applyBorder="1" applyAlignment="1">
      <alignment horizontal="right" vertical="center"/>
    </xf>
    <xf numFmtId="0" fontId="9" fillId="0" borderId="18" xfId="0" applyFont="1" applyFill="1" applyBorder="1" applyAlignment="1">
      <alignment horizontal="right" vertical="center"/>
    </xf>
    <xf numFmtId="0" fontId="9" fillId="0" borderId="6" xfId="0" applyFont="1" applyFill="1" applyBorder="1" applyAlignment="1">
      <alignment horizontal="right" vertical="center"/>
    </xf>
    <xf numFmtId="0" fontId="0" fillId="0" borderId="30" xfId="0" applyBorder="1" applyAlignment="1">
      <alignment horizontal="center" vertical="center"/>
    </xf>
    <xf numFmtId="0" fontId="0" fillId="0" borderId="26" xfId="0" applyFill="1"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horizontal="center" vertical="center"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13" fillId="8" borderId="13" xfId="0" applyFont="1" applyFill="1" applyBorder="1" applyAlignment="1">
      <alignment horizontal="center" vertical="center" wrapText="1"/>
    </xf>
    <xf numFmtId="0" fontId="13" fillId="8" borderId="37" xfId="0" applyFont="1" applyFill="1" applyBorder="1" applyAlignment="1">
      <alignment horizontal="center" vertical="center" wrapText="1"/>
    </xf>
    <xf numFmtId="0" fontId="13" fillId="0" borderId="40" xfId="0" applyFont="1" applyBorder="1" applyAlignment="1">
      <alignment horizontal="center" vertical="center" wrapText="1"/>
    </xf>
    <xf numFmtId="0" fontId="13" fillId="0" borderId="39"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35" xfId="0" applyFont="1" applyBorder="1" applyAlignment="1">
      <alignment horizontal="center" vertical="center" wrapText="1"/>
    </xf>
    <xf numFmtId="0" fontId="13" fillId="8" borderId="38" xfId="0" applyFont="1" applyFill="1" applyBorder="1" applyAlignment="1">
      <alignment horizontal="center" vertical="center" wrapText="1"/>
    </xf>
    <xf numFmtId="0" fontId="13" fillId="8" borderId="44" xfId="0" applyFont="1" applyFill="1" applyBorder="1" applyAlignment="1">
      <alignment horizontal="center" vertical="center" wrapText="1"/>
    </xf>
    <xf numFmtId="0" fontId="13" fillId="8" borderId="37" xfId="0" applyFont="1" applyFill="1" applyBorder="1" applyAlignment="1">
      <alignment horizontal="center" vertical="center" wrapText="1"/>
    </xf>
    <xf numFmtId="0" fontId="15" fillId="0" borderId="45" xfId="0" applyFont="1" applyBorder="1" applyAlignment="1">
      <alignment horizontal="center" vertical="center" wrapText="1"/>
    </xf>
    <xf numFmtId="0" fontId="15" fillId="0" borderId="46"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41" xfId="0" applyFont="1" applyBorder="1" applyAlignment="1">
      <alignment horizontal="center" vertical="center" wrapText="1"/>
    </xf>
    <xf numFmtId="0" fontId="15" fillId="0" borderId="39"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41"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39" xfId="0" applyFont="1" applyBorder="1" applyAlignment="1">
      <alignment horizontal="center" vertical="center" wrapText="1"/>
    </xf>
    <xf numFmtId="0" fontId="10" fillId="8" borderId="43" xfId="0" applyFont="1" applyFill="1" applyBorder="1" applyAlignment="1">
      <alignment horizontal="center" vertical="center" wrapText="1"/>
    </xf>
    <xf numFmtId="0" fontId="10" fillId="8" borderId="36" xfId="0" applyFont="1" applyFill="1" applyBorder="1" applyAlignment="1">
      <alignment horizontal="center" vertical="center" wrapText="1"/>
    </xf>
    <xf numFmtId="0" fontId="10" fillId="8" borderId="35" xfId="0" applyFont="1" applyFill="1" applyBorder="1" applyAlignment="1">
      <alignment horizontal="center" vertical="center" wrapText="1"/>
    </xf>
    <xf numFmtId="0" fontId="12" fillId="0" borderId="43"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35"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46" xfId="0" applyFont="1" applyBorder="1" applyAlignment="1">
      <alignment horizontal="center" vertical="center" wrapText="1"/>
    </xf>
    <xf numFmtId="0" fontId="13" fillId="8" borderId="43" xfId="0" applyFont="1" applyFill="1" applyBorder="1" applyAlignment="1">
      <alignment horizontal="center" vertical="center" wrapText="1"/>
    </xf>
    <xf numFmtId="0" fontId="13" fillId="8" borderId="35" xfId="0" applyFont="1" applyFill="1" applyBorder="1" applyAlignment="1">
      <alignment horizontal="center" vertical="center" wrapText="1"/>
    </xf>
    <xf numFmtId="0" fontId="12" fillId="0" borderId="43" xfId="0" applyFont="1" applyBorder="1" applyAlignment="1">
      <alignment horizontal="justify" vertical="center" wrapText="1"/>
    </xf>
    <xf numFmtId="0" fontId="12" fillId="0" borderId="36" xfId="0" applyFont="1" applyBorder="1" applyAlignment="1">
      <alignment horizontal="justify" vertical="center" wrapText="1"/>
    </xf>
    <xf numFmtId="0" fontId="12" fillId="0" borderId="35" xfId="0" applyFont="1" applyBorder="1" applyAlignment="1">
      <alignment horizontal="justify" vertical="center" wrapText="1"/>
    </xf>
    <xf numFmtId="0" fontId="13" fillId="8" borderId="36" xfId="0" applyFont="1" applyFill="1" applyBorder="1" applyAlignment="1">
      <alignment horizontal="center" vertical="center" wrapText="1"/>
    </xf>
    <xf numFmtId="0" fontId="16" fillId="0" borderId="43" xfId="0" applyFont="1" applyBorder="1" applyAlignment="1">
      <alignment horizontal="left" vertical="center" wrapText="1" indent="1"/>
    </xf>
    <xf numFmtId="0" fontId="16" fillId="0" borderId="36" xfId="0" applyFont="1" applyBorder="1" applyAlignment="1">
      <alignment horizontal="left" vertical="center" wrapText="1" indent="1"/>
    </xf>
    <xf numFmtId="0" fontId="16" fillId="0" borderId="35" xfId="0" applyFont="1" applyBorder="1" applyAlignment="1">
      <alignment horizontal="left" vertical="center" wrapText="1" indent="1"/>
    </xf>
    <xf numFmtId="0" fontId="16" fillId="0" borderId="43"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35" xfId="0" applyFont="1" applyBorder="1" applyAlignment="1">
      <alignment horizontal="center" vertical="center" wrapText="1"/>
    </xf>
    <xf numFmtId="0" fontId="16" fillId="9" borderId="43" xfId="0" applyFont="1" applyFill="1" applyBorder="1" applyAlignment="1">
      <alignment horizontal="left" vertical="center" wrapText="1" indent="1"/>
    </xf>
    <xf numFmtId="0" fontId="16" fillId="9" borderId="36" xfId="0" applyFont="1" applyFill="1" applyBorder="1" applyAlignment="1">
      <alignment horizontal="left" vertical="center" wrapText="1" indent="1"/>
    </xf>
    <xf numFmtId="0" fontId="16" fillId="9" borderId="35" xfId="0" applyFont="1" applyFill="1" applyBorder="1" applyAlignment="1">
      <alignment horizontal="left" vertical="center" wrapText="1" indent="1"/>
    </xf>
    <xf numFmtId="0" fontId="16" fillId="9" borderId="43" xfId="0" applyFont="1" applyFill="1" applyBorder="1" applyAlignment="1">
      <alignment horizontal="center" vertical="center" wrapText="1"/>
    </xf>
    <xf numFmtId="0" fontId="16" fillId="9" borderId="36" xfId="0" applyFont="1" applyFill="1" applyBorder="1" applyAlignment="1">
      <alignment horizontal="center" vertical="center" wrapText="1"/>
    </xf>
    <xf numFmtId="0" fontId="16" fillId="9" borderId="35" xfId="0" applyFont="1" applyFill="1" applyBorder="1" applyAlignment="1">
      <alignment horizontal="center" vertical="center" wrapText="1"/>
    </xf>
    <xf numFmtId="0" fontId="13" fillId="0" borderId="37"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35"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36" xfId="0" applyFont="1" applyBorder="1" applyAlignment="1">
      <alignment horizontal="center" vertical="center" wrapText="1"/>
    </xf>
    <xf numFmtId="0" fontId="15" fillId="0" borderId="35" xfId="0" applyFont="1" applyBorder="1" applyAlignment="1">
      <alignment horizontal="center" vertical="center" wrapText="1"/>
    </xf>
    <xf numFmtId="10" fontId="13" fillId="0" borderId="43" xfId="0" applyNumberFormat="1" applyFont="1" applyBorder="1" applyAlignment="1">
      <alignment horizontal="center" vertical="center" wrapText="1"/>
    </xf>
    <xf numFmtId="10" fontId="13" fillId="0" borderId="36" xfId="0" applyNumberFormat="1" applyFont="1" applyBorder="1" applyAlignment="1">
      <alignment horizontal="center" vertical="center" wrapText="1"/>
    </xf>
    <xf numFmtId="10" fontId="13" fillId="0" borderId="35" xfId="0" applyNumberFormat="1" applyFont="1" applyBorder="1" applyAlignment="1">
      <alignment horizontal="center" vertical="center" wrapText="1"/>
    </xf>
    <xf numFmtId="0" fontId="13" fillId="9" borderId="45" xfId="0" applyFont="1" applyFill="1" applyBorder="1" applyAlignment="1">
      <alignment horizontal="center" vertical="center" wrapText="1"/>
    </xf>
    <xf numFmtId="0" fontId="13" fillId="9" borderId="46" xfId="0" applyFont="1" applyFill="1" applyBorder="1" applyAlignment="1">
      <alignment horizontal="center" vertical="center" wrapText="1"/>
    </xf>
    <xf numFmtId="0" fontId="13" fillId="9" borderId="47" xfId="0" applyFont="1" applyFill="1" applyBorder="1" applyAlignment="1">
      <alignment horizontal="center" vertical="center" wrapText="1"/>
    </xf>
    <xf numFmtId="0" fontId="13" fillId="9" borderId="42" xfId="0" applyFont="1" applyFill="1" applyBorder="1" applyAlignment="1">
      <alignment horizontal="center" vertical="center" wrapText="1"/>
    </xf>
    <xf numFmtId="0" fontId="13" fillId="9" borderId="41" xfId="0" applyFont="1" applyFill="1" applyBorder="1" applyAlignment="1">
      <alignment horizontal="center" vertical="center" wrapText="1"/>
    </xf>
    <xf numFmtId="0" fontId="13" fillId="9" borderId="39" xfId="0" applyFont="1" applyFill="1" applyBorder="1" applyAlignment="1">
      <alignment horizontal="center" vertical="center" wrapText="1"/>
    </xf>
    <xf numFmtId="0" fontId="12" fillId="0" borderId="43" xfId="0" applyFont="1" applyBorder="1" applyAlignment="1">
      <alignment vertical="center" wrapText="1"/>
    </xf>
    <xf numFmtId="0" fontId="12" fillId="0" borderId="36" xfId="0" applyFont="1" applyBorder="1" applyAlignment="1">
      <alignment vertical="center" wrapText="1"/>
    </xf>
    <xf numFmtId="0" fontId="12" fillId="0" borderId="35" xfId="0" applyFont="1" applyBorder="1" applyAlignment="1">
      <alignment vertical="center" wrapText="1"/>
    </xf>
    <xf numFmtId="0" fontId="18" fillId="9" borderId="43" xfId="0" applyFont="1" applyFill="1" applyBorder="1" applyAlignment="1">
      <alignment horizontal="left" vertical="center" wrapText="1" indent="5"/>
    </xf>
    <xf numFmtId="0" fontId="18" fillId="9" borderId="36" xfId="0" applyFont="1" applyFill="1" applyBorder="1" applyAlignment="1">
      <alignment horizontal="left" vertical="center" wrapText="1" indent="5"/>
    </xf>
    <xf numFmtId="0" fontId="18" fillId="9" borderId="35" xfId="0" applyFont="1" applyFill="1" applyBorder="1" applyAlignment="1">
      <alignment horizontal="left" vertical="center" wrapText="1" indent="5"/>
    </xf>
    <xf numFmtId="0" fontId="20" fillId="9" borderId="43" xfId="0" applyFont="1" applyFill="1" applyBorder="1" applyAlignment="1">
      <alignment horizontal="center" vertical="center" wrapText="1"/>
    </xf>
    <xf numFmtId="0" fontId="20" fillId="9" borderId="36" xfId="0" applyFont="1" applyFill="1" applyBorder="1" applyAlignment="1">
      <alignment horizontal="center" vertical="center" wrapText="1"/>
    </xf>
    <xf numFmtId="0" fontId="20" fillId="9" borderId="35" xfId="0" applyFont="1" applyFill="1" applyBorder="1" applyAlignment="1">
      <alignment horizontal="center" vertical="center" wrapText="1"/>
    </xf>
  </cellXfs>
  <cellStyles count="34">
    <cellStyle name="Cabecera 1" xfId="2"/>
    <cellStyle name="Cabecera 2" xfId="3"/>
    <cellStyle name="Euro" xfId="4"/>
    <cellStyle name="Euro 2" xfId="25"/>
    <cellStyle name="F2" xfId="5"/>
    <cellStyle name="F3" xfId="6"/>
    <cellStyle name="F4" xfId="7"/>
    <cellStyle name="F5" xfId="8"/>
    <cellStyle name="F6" xfId="9"/>
    <cellStyle name="F7" xfId="10"/>
    <cellStyle name="F8" xfId="11"/>
    <cellStyle name="Fecha" xfId="12"/>
    <cellStyle name="Fijo" xfId="13"/>
    <cellStyle name="Heading1" xfId="14"/>
    <cellStyle name="Heading2" xfId="15"/>
    <cellStyle name="Millares [0] 2" xfId="26"/>
    <cellStyle name="Millares [0] 3" xfId="33"/>
    <cellStyle name="Millares 2" xfId="23"/>
    <cellStyle name="Millares 3" xfId="27"/>
    <cellStyle name="Millares 4" xfId="31"/>
    <cellStyle name="Millares 5" xfId="16"/>
    <cellStyle name="Moneda 2" xfId="29"/>
    <cellStyle name="Monetario" xfId="17"/>
    <cellStyle name="Monetario0" xfId="18"/>
    <cellStyle name="Normal" xfId="0" builtinId="0"/>
    <cellStyle name="Normal 2" xfId="24"/>
    <cellStyle name="Normal 3" xfId="30"/>
    <cellStyle name="Normal 4" xfId="1"/>
    <cellStyle name="Porcentaje" xfId="19"/>
    <cellStyle name="Porcentaje 2" xfId="28"/>
    <cellStyle name="Porcentual 2" xfId="32"/>
    <cellStyle name="Punto" xfId="20"/>
    <cellStyle name="Punto0" xfId="21"/>
    <cellStyle name="Total 2" xfId="2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godoy.REG\Desktop\PR-L1092\Puentes%20Nueva%20Operaci&#243;n%20BID%20PR-L1092%20R%20Orient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entes 3ra Nva Op BID-1092"/>
      <sheetName val="Resumen "/>
      <sheetName val="Hoja3"/>
    </sheetNames>
    <sheetDataSet>
      <sheetData sheetId="0">
        <row r="5">
          <cell r="F5">
            <v>90</v>
          </cell>
        </row>
        <row r="6">
          <cell r="F6">
            <v>15</v>
          </cell>
        </row>
        <row r="7">
          <cell r="F7">
            <v>45</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zoomScale="85" zoomScaleNormal="85" workbookViewId="0">
      <selection activeCell="C7" sqref="C7"/>
    </sheetView>
  </sheetViews>
  <sheetFormatPr defaultColWidth="11.42578125" defaultRowHeight="15" x14ac:dyDescent="0.25"/>
  <cols>
    <col min="1" max="1" width="15.28515625" bestFit="1" customWidth="1"/>
    <col min="2" max="2" width="18.140625" bestFit="1" customWidth="1"/>
    <col min="3" max="3" width="63.28515625" bestFit="1" customWidth="1"/>
    <col min="4" max="4" width="9.28515625" bestFit="1" customWidth="1"/>
    <col min="5" max="5" width="11" bestFit="1" customWidth="1"/>
    <col min="6" max="6" width="9.140625" bestFit="1" customWidth="1"/>
    <col min="7" max="7" width="6.28515625" bestFit="1" customWidth="1"/>
    <col min="8" max="8" width="12.7109375" bestFit="1" customWidth="1"/>
    <col min="9" max="9" width="16" customWidth="1"/>
    <col min="10" max="10" width="13.7109375" bestFit="1" customWidth="1"/>
  </cols>
  <sheetData>
    <row r="1" spans="1:10" ht="63" x14ac:dyDescent="0.25">
      <c r="A1" s="10" t="s">
        <v>0</v>
      </c>
      <c r="B1" s="10" t="s">
        <v>1</v>
      </c>
      <c r="C1" s="11" t="s">
        <v>2</v>
      </c>
      <c r="D1" s="12" t="s">
        <v>3</v>
      </c>
      <c r="E1" s="12" t="s">
        <v>4</v>
      </c>
      <c r="F1" s="12" t="s">
        <v>5</v>
      </c>
      <c r="G1" s="12" t="s">
        <v>6</v>
      </c>
      <c r="H1" s="12" t="s">
        <v>7</v>
      </c>
      <c r="I1" s="25" t="s">
        <v>32</v>
      </c>
      <c r="J1" s="25" t="s">
        <v>31</v>
      </c>
    </row>
    <row r="2" spans="1:10" ht="47.25" x14ac:dyDescent="0.25">
      <c r="A2" s="117" t="s">
        <v>8</v>
      </c>
      <c r="B2" s="18" t="s">
        <v>9</v>
      </c>
      <c r="C2" s="3" t="s">
        <v>10</v>
      </c>
      <c r="D2" s="2">
        <v>18</v>
      </c>
      <c r="E2" s="2">
        <v>18</v>
      </c>
      <c r="F2" s="19">
        <v>18</v>
      </c>
      <c r="G2" s="22" t="s">
        <v>11</v>
      </c>
      <c r="H2" s="24" t="s">
        <v>12</v>
      </c>
      <c r="I2" s="27"/>
      <c r="J2" s="29"/>
    </row>
    <row r="3" spans="1:10" ht="47.25" x14ac:dyDescent="0.25">
      <c r="A3" s="117"/>
      <c r="B3" s="18" t="s">
        <v>13</v>
      </c>
      <c r="C3" s="4" t="s">
        <v>14</v>
      </c>
      <c r="D3" s="8">
        <v>30.42</v>
      </c>
      <c r="E3" s="8">
        <v>31</v>
      </c>
      <c r="F3" s="19">
        <v>31</v>
      </c>
      <c r="G3" s="22" t="s">
        <v>11</v>
      </c>
      <c r="H3" s="24" t="s">
        <v>15</v>
      </c>
      <c r="I3" s="27"/>
      <c r="J3" s="29"/>
    </row>
    <row r="4" spans="1:10" ht="15.75" x14ac:dyDescent="0.25">
      <c r="A4" s="117"/>
      <c r="B4" s="13"/>
      <c r="C4" s="13" t="s">
        <v>16</v>
      </c>
      <c r="D4" s="14">
        <v>48.42</v>
      </c>
      <c r="E4" s="15">
        <v>49</v>
      </c>
      <c r="F4" s="13"/>
      <c r="G4" s="23"/>
      <c r="H4" s="19"/>
      <c r="I4" s="27"/>
      <c r="J4" s="29"/>
    </row>
    <row r="5" spans="1:10" ht="47.25" x14ac:dyDescent="0.25">
      <c r="A5" s="117" t="s">
        <v>34</v>
      </c>
      <c r="B5" s="7" t="s">
        <v>17</v>
      </c>
      <c r="C5" s="3" t="s">
        <v>18</v>
      </c>
      <c r="D5" s="9">
        <v>30</v>
      </c>
      <c r="E5" s="8">
        <v>30</v>
      </c>
      <c r="F5" s="20">
        <v>35.1</v>
      </c>
      <c r="G5" s="22" t="s">
        <v>11</v>
      </c>
      <c r="H5" s="24" t="s">
        <v>19</v>
      </c>
      <c r="I5" s="28">
        <f>49355475114/4800</f>
        <v>10282390.64875</v>
      </c>
      <c r="J5" s="30">
        <f>+I5/F5</f>
        <v>292945.60252849001</v>
      </c>
    </row>
    <row r="6" spans="1:10" ht="15.75" x14ac:dyDescent="0.25">
      <c r="A6" s="117"/>
      <c r="B6" s="13"/>
      <c r="C6" s="13" t="s">
        <v>16</v>
      </c>
      <c r="D6" s="14">
        <v>30</v>
      </c>
      <c r="E6" s="15">
        <v>30</v>
      </c>
      <c r="F6" s="13"/>
      <c r="G6" s="23"/>
      <c r="H6" s="19"/>
      <c r="I6" s="27"/>
      <c r="J6" s="29"/>
    </row>
    <row r="7" spans="1:10" ht="47.25" x14ac:dyDescent="0.25">
      <c r="A7" s="118" t="s">
        <v>20</v>
      </c>
      <c r="B7" s="7" t="s">
        <v>21</v>
      </c>
      <c r="C7" s="4" t="s">
        <v>22</v>
      </c>
      <c r="D7" s="5">
        <v>10</v>
      </c>
      <c r="E7" s="5">
        <v>10</v>
      </c>
      <c r="F7" s="21">
        <v>10.79</v>
      </c>
      <c r="G7" s="22" t="s">
        <v>11</v>
      </c>
      <c r="H7" s="24" t="s">
        <v>23</v>
      </c>
      <c r="I7" s="28">
        <f>19609128448/4800</f>
        <v>4085235.0933333333</v>
      </c>
      <c r="J7" s="30">
        <f>+I7/F7</f>
        <v>378613.07630522089</v>
      </c>
    </row>
    <row r="8" spans="1:10" ht="15.75" x14ac:dyDescent="0.25">
      <c r="A8" s="119"/>
      <c r="B8" s="13"/>
      <c r="C8" s="13" t="s">
        <v>16</v>
      </c>
      <c r="D8" s="14">
        <f>SUM(D7:D7)</f>
        <v>10</v>
      </c>
      <c r="E8" s="14">
        <f>SUM(E7:E7)</f>
        <v>10</v>
      </c>
      <c r="F8" s="13"/>
      <c r="G8" s="23"/>
      <c r="H8" s="19"/>
      <c r="I8" s="27"/>
      <c r="J8" s="29"/>
    </row>
    <row r="9" spans="1:10" ht="47.25" x14ac:dyDescent="0.25">
      <c r="A9" s="120" t="s">
        <v>24</v>
      </c>
      <c r="B9" s="18" t="s">
        <v>25</v>
      </c>
      <c r="C9" s="6" t="s">
        <v>26</v>
      </c>
      <c r="D9" s="5">
        <v>20.62</v>
      </c>
      <c r="E9" s="8">
        <v>21</v>
      </c>
      <c r="F9" s="21">
        <v>20.62</v>
      </c>
      <c r="G9" s="22" t="s">
        <v>27</v>
      </c>
      <c r="H9" s="24" t="s">
        <v>19</v>
      </c>
      <c r="I9" s="28">
        <f>7299829336*1.1/4800</f>
        <v>1672877.5561666668</v>
      </c>
      <c r="J9" s="30">
        <f>+I9/F9</f>
        <v>81128.882452311678</v>
      </c>
    </row>
    <row r="10" spans="1:10" ht="47.25" x14ac:dyDescent="0.25">
      <c r="A10" s="120"/>
      <c r="B10" s="18" t="s">
        <v>28</v>
      </c>
      <c r="C10" s="6" t="s">
        <v>29</v>
      </c>
      <c r="D10" s="32">
        <v>50</v>
      </c>
      <c r="E10" s="33">
        <v>50</v>
      </c>
      <c r="F10" s="8">
        <v>50</v>
      </c>
      <c r="G10" s="22" t="s">
        <v>11</v>
      </c>
      <c r="H10" s="24" t="s">
        <v>19</v>
      </c>
      <c r="I10" s="27"/>
      <c r="J10" s="29"/>
    </row>
    <row r="11" spans="1:10" ht="15.75" x14ac:dyDescent="0.25">
      <c r="A11" s="120"/>
      <c r="B11" s="13"/>
      <c r="C11" s="13" t="s">
        <v>16</v>
      </c>
      <c r="D11" s="14">
        <v>70.62</v>
      </c>
      <c r="E11" s="15">
        <v>71</v>
      </c>
      <c r="F11" s="16">
        <f>SUM(F2:F10)</f>
        <v>165.51</v>
      </c>
      <c r="G11" s="23"/>
      <c r="H11" s="19"/>
      <c r="I11" s="29"/>
      <c r="J11" s="29"/>
    </row>
    <row r="12" spans="1:10" ht="15.75" x14ac:dyDescent="0.25">
      <c r="A12" s="121" t="s">
        <v>30</v>
      </c>
      <c r="B12" s="122"/>
      <c r="C12" s="123"/>
      <c r="D12" s="17">
        <f>+D4+D6+D8+D11</f>
        <v>159.04000000000002</v>
      </c>
      <c r="E12" s="17">
        <f>+E4+E6+E8+E11</f>
        <v>160</v>
      </c>
      <c r="F12" s="17">
        <v>179.9</v>
      </c>
      <c r="G12" s="23"/>
      <c r="H12" s="1"/>
      <c r="I12" s="52">
        <f>SUM(I5:I11)</f>
        <v>16040503.298250001</v>
      </c>
      <c r="J12" s="53" t="s">
        <v>79</v>
      </c>
    </row>
    <row r="14" spans="1:10" x14ac:dyDescent="0.25">
      <c r="A14" t="s">
        <v>81</v>
      </c>
    </row>
    <row r="16" spans="1:10" x14ac:dyDescent="0.25">
      <c r="D16" s="34"/>
      <c r="E16" s="57" t="s">
        <v>77</v>
      </c>
      <c r="F16" s="59" t="e">
        <f>+F5+F7+#REF!+F9</f>
        <v>#REF!</v>
      </c>
      <c r="I16" s="61" t="e">
        <f>+F16*200000</f>
        <v>#REF!</v>
      </c>
      <c r="J16" s="53" t="s">
        <v>33</v>
      </c>
    </row>
    <row r="17" spans="4:10" x14ac:dyDescent="0.25">
      <c r="D17" s="54"/>
      <c r="E17" s="58" t="s">
        <v>78</v>
      </c>
      <c r="F17" s="55">
        <f>+F2+F3+F10</f>
        <v>99</v>
      </c>
      <c r="I17" s="56">
        <f>+(E2+E3)*200000+(F10*300000)</f>
        <v>24800000</v>
      </c>
      <c r="J17" s="60" t="s">
        <v>33</v>
      </c>
    </row>
    <row r="18" spans="4:10" x14ac:dyDescent="0.25">
      <c r="H18" s="31"/>
      <c r="I18" s="31"/>
      <c r="J18" s="31"/>
    </row>
    <row r="21" spans="4:10" x14ac:dyDescent="0.25">
      <c r="H21" s="26"/>
    </row>
  </sheetData>
  <mergeCells count="5">
    <mergeCell ref="A2:A4"/>
    <mergeCell ref="A5:A6"/>
    <mergeCell ref="A7:A8"/>
    <mergeCell ref="A9:A11"/>
    <mergeCell ref="A12:C12"/>
  </mergeCells>
  <pageMargins left="0.7" right="0.7" top="0.75" bottom="0.75" header="0.3" footer="0.3"/>
  <pageSetup paperSize="216"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view="pageBreakPreview" zoomScaleNormal="100" zoomScaleSheetLayoutView="100" workbookViewId="0">
      <selection activeCell="I20" sqref="I20:I21"/>
    </sheetView>
  </sheetViews>
  <sheetFormatPr defaultColWidth="11.42578125" defaultRowHeight="15" x14ac:dyDescent="0.25"/>
  <cols>
    <col min="1" max="1" width="16.7109375" style="66" customWidth="1"/>
    <col min="2" max="2" width="11.42578125" style="66"/>
    <col min="3" max="3" width="37.7109375" style="66" customWidth="1"/>
    <col min="4" max="4" width="17.140625" style="66" customWidth="1"/>
    <col min="5" max="5" width="21.140625" style="66" customWidth="1"/>
    <col min="6" max="7" width="11.42578125" style="66"/>
    <col min="8" max="8" width="11.7109375" style="66" bestFit="1" customWidth="1"/>
    <col min="9" max="9" width="16.28515625" style="62" customWidth="1"/>
    <col min="10" max="256" width="11.42578125" style="66"/>
    <col min="257" max="257" width="16.7109375" style="66" customWidth="1"/>
    <col min="258" max="258" width="11.42578125" style="66"/>
    <col min="259" max="259" width="37.7109375" style="66" customWidth="1"/>
    <col min="260" max="260" width="17.140625" style="66" customWidth="1"/>
    <col min="261" max="261" width="21.140625" style="66" customWidth="1"/>
    <col min="262" max="512" width="11.42578125" style="66"/>
    <col min="513" max="513" width="16.7109375" style="66" customWidth="1"/>
    <col min="514" max="514" width="11.42578125" style="66"/>
    <col min="515" max="515" width="37.7109375" style="66" customWidth="1"/>
    <col min="516" max="516" width="17.140625" style="66" customWidth="1"/>
    <col min="517" max="517" width="21.140625" style="66" customWidth="1"/>
    <col min="518" max="768" width="11.42578125" style="66"/>
    <col min="769" max="769" width="16.7109375" style="66" customWidth="1"/>
    <col min="770" max="770" width="11.42578125" style="66"/>
    <col min="771" max="771" width="37.7109375" style="66" customWidth="1"/>
    <col min="772" max="772" width="17.140625" style="66" customWidth="1"/>
    <col min="773" max="773" width="21.140625" style="66" customWidth="1"/>
    <col min="774" max="1024" width="11.42578125" style="66"/>
    <col min="1025" max="1025" width="16.7109375" style="66" customWidth="1"/>
    <col min="1026" max="1026" width="11.42578125" style="66"/>
    <col min="1027" max="1027" width="37.7109375" style="66" customWidth="1"/>
    <col min="1028" max="1028" width="17.140625" style="66" customWidth="1"/>
    <col min="1029" max="1029" width="21.140625" style="66" customWidth="1"/>
    <col min="1030" max="1280" width="11.42578125" style="66"/>
    <col min="1281" max="1281" width="16.7109375" style="66" customWidth="1"/>
    <col min="1282" max="1282" width="11.42578125" style="66"/>
    <col min="1283" max="1283" width="37.7109375" style="66" customWidth="1"/>
    <col min="1284" max="1284" width="17.140625" style="66" customWidth="1"/>
    <col min="1285" max="1285" width="21.140625" style="66" customWidth="1"/>
    <col min="1286" max="1536" width="11.42578125" style="66"/>
    <col min="1537" max="1537" width="16.7109375" style="66" customWidth="1"/>
    <col min="1538" max="1538" width="11.42578125" style="66"/>
    <col min="1539" max="1539" width="37.7109375" style="66" customWidth="1"/>
    <col min="1540" max="1540" width="17.140625" style="66" customWidth="1"/>
    <col min="1541" max="1541" width="21.140625" style="66" customWidth="1"/>
    <col min="1542" max="1792" width="11.42578125" style="66"/>
    <col min="1793" max="1793" width="16.7109375" style="66" customWidth="1"/>
    <col min="1794" max="1794" width="11.42578125" style="66"/>
    <col min="1795" max="1795" width="37.7109375" style="66" customWidth="1"/>
    <col min="1796" max="1796" width="17.140625" style="66" customWidth="1"/>
    <col min="1797" max="1797" width="21.140625" style="66" customWidth="1"/>
    <col min="1798" max="2048" width="11.42578125" style="66"/>
    <col min="2049" max="2049" width="16.7109375" style="66" customWidth="1"/>
    <col min="2050" max="2050" width="11.42578125" style="66"/>
    <col min="2051" max="2051" width="37.7109375" style="66" customWidth="1"/>
    <col min="2052" max="2052" width="17.140625" style="66" customWidth="1"/>
    <col min="2053" max="2053" width="21.140625" style="66" customWidth="1"/>
    <col min="2054" max="2304" width="11.42578125" style="66"/>
    <col min="2305" max="2305" width="16.7109375" style="66" customWidth="1"/>
    <col min="2306" max="2306" width="11.42578125" style="66"/>
    <col min="2307" max="2307" width="37.7109375" style="66" customWidth="1"/>
    <col min="2308" max="2308" width="17.140625" style="66" customWidth="1"/>
    <col min="2309" max="2309" width="21.140625" style="66" customWidth="1"/>
    <col min="2310" max="2560" width="11.42578125" style="66"/>
    <col min="2561" max="2561" width="16.7109375" style="66" customWidth="1"/>
    <col min="2562" max="2562" width="11.42578125" style="66"/>
    <col min="2563" max="2563" width="37.7109375" style="66" customWidth="1"/>
    <col min="2564" max="2564" width="17.140625" style="66" customWidth="1"/>
    <col min="2565" max="2565" width="21.140625" style="66" customWidth="1"/>
    <col min="2566" max="2816" width="11.42578125" style="66"/>
    <col min="2817" max="2817" width="16.7109375" style="66" customWidth="1"/>
    <col min="2818" max="2818" width="11.42578125" style="66"/>
    <col min="2819" max="2819" width="37.7109375" style="66" customWidth="1"/>
    <col min="2820" max="2820" width="17.140625" style="66" customWidth="1"/>
    <col min="2821" max="2821" width="21.140625" style="66" customWidth="1"/>
    <col min="2822" max="3072" width="11.42578125" style="66"/>
    <col min="3073" max="3073" width="16.7109375" style="66" customWidth="1"/>
    <col min="3074" max="3074" width="11.42578125" style="66"/>
    <col min="3075" max="3075" width="37.7109375" style="66" customWidth="1"/>
    <col min="3076" max="3076" width="17.140625" style="66" customWidth="1"/>
    <col min="3077" max="3077" width="21.140625" style="66" customWidth="1"/>
    <col min="3078" max="3328" width="11.42578125" style="66"/>
    <col min="3329" max="3329" width="16.7109375" style="66" customWidth="1"/>
    <col min="3330" max="3330" width="11.42578125" style="66"/>
    <col min="3331" max="3331" width="37.7109375" style="66" customWidth="1"/>
    <col min="3332" max="3332" width="17.140625" style="66" customWidth="1"/>
    <col min="3333" max="3333" width="21.140625" style="66" customWidth="1"/>
    <col min="3334" max="3584" width="11.42578125" style="66"/>
    <col min="3585" max="3585" width="16.7109375" style="66" customWidth="1"/>
    <col min="3586" max="3586" width="11.42578125" style="66"/>
    <col min="3587" max="3587" width="37.7109375" style="66" customWidth="1"/>
    <col min="3588" max="3588" width="17.140625" style="66" customWidth="1"/>
    <col min="3589" max="3589" width="21.140625" style="66" customWidth="1"/>
    <col min="3590" max="3840" width="11.42578125" style="66"/>
    <col min="3841" max="3841" width="16.7109375" style="66" customWidth="1"/>
    <col min="3842" max="3842" width="11.42578125" style="66"/>
    <col min="3843" max="3843" width="37.7109375" style="66" customWidth="1"/>
    <col min="3844" max="3844" width="17.140625" style="66" customWidth="1"/>
    <col min="3845" max="3845" width="21.140625" style="66" customWidth="1"/>
    <col min="3846" max="4096" width="11.42578125" style="66"/>
    <col min="4097" max="4097" width="16.7109375" style="66" customWidth="1"/>
    <col min="4098" max="4098" width="11.42578125" style="66"/>
    <col min="4099" max="4099" width="37.7109375" style="66" customWidth="1"/>
    <col min="4100" max="4100" width="17.140625" style="66" customWidth="1"/>
    <col min="4101" max="4101" width="21.140625" style="66" customWidth="1"/>
    <col min="4102" max="4352" width="11.42578125" style="66"/>
    <col min="4353" max="4353" width="16.7109375" style="66" customWidth="1"/>
    <col min="4354" max="4354" width="11.42578125" style="66"/>
    <col min="4355" max="4355" width="37.7109375" style="66" customWidth="1"/>
    <col min="4356" max="4356" width="17.140625" style="66" customWidth="1"/>
    <col min="4357" max="4357" width="21.140625" style="66" customWidth="1"/>
    <col min="4358" max="4608" width="11.42578125" style="66"/>
    <col min="4609" max="4609" width="16.7109375" style="66" customWidth="1"/>
    <col min="4610" max="4610" width="11.42578125" style="66"/>
    <col min="4611" max="4611" width="37.7109375" style="66" customWidth="1"/>
    <col min="4612" max="4612" width="17.140625" style="66" customWidth="1"/>
    <col min="4613" max="4613" width="21.140625" style="66" customWidth="1"/>
    <col min="4614" max="4864" width="11.42578125" style="66"/>
    <col min="4865" max="4865" width="16.7109375" style="66" customWidth="1"/>
    <col min="4866" max="4866" width="11.42578125" style="66"/>
    <col min="4867" max="4867" width="37.7109375" style="66" customWidth="1"/>
    <col min="4868" max="4868" width="17.140625" style="66" customWidth="1"/>
    <col min="4869" max="4869" width="21.140625" style="66" customWidth="1"/>
    <col min="4870" max="5120" width="11.42578125" style="66"/>
    <col min="5121" max="5121" width="16.7109375" style="66" customWidth="1"/>
    <col min="5122" max="5122" width="11.42578125" style="66"/>
    <col min="5123" max="5123" width="37.7109375" style="66" customWidth="1"/>
    <col min="5124" max="5124" width="17.140625" style="66" customWidth="1"/>
    <col min="5125" max="5125" width="21.140625" style="66" customWidth="1"/>
    <col min="5126" max="5376" width="11.42578125" style="66"/>
    <col min="5377" max="5377" width="16.7109375" style="66" customWidth="1"/>
    <col min="5378" max="5378" width="11.42578125" style="66"/>
    <col min="5379" max="5379" width="37.7109375" style="66" customWidth="1"/>
    <col min="5380" max="5380" width="17.140625" style="66" customWidth="1"/>
    <col min="5381" max="5381" width="21.140625" style="66" customWidth="1"/>
    <col min="5382" max="5632" width="11.42578125" style="66"/>
    <col min="5633" max="5633" width="16.7109375" style="66" customWidth="1"/>
    <col min="5634" max="5634" width="11.42578125" style="66"/>
    <col min="5635" max="5635" width="37.7109375" style="66" customWidth="1"/>
    <col min="5636" max="5636" width="17.140625" style="66" customWidth="1"/>
    <col min="5637" max="5637" width="21.140625" style="66" customWidth="1"/>
    <col min="5638" max="5888" width="11.42578125" style="66"/>
    <col min="5889" max="5889" width="16.7109375" style="66" customWidth="1"/>
    <col min="5890" max="5890" width="11.42578125" style="66"/>
    <col min="5891" max="5891" width="37.7109375" style="66" customWidth="1"/>
    <col min="5892" max="5892" width="17.140625" style="66" customWidth="1"/>
    <col min="5893" max="5893" width="21.140625" style="66" customWidth="1"/>
    <col min="5894" max="6144" width="11.42578125" style="66"/>
    <col min="6145" max="6145" width="16.7109375" style="66" customWidth="1"/>
    <col min="6146" max="6146" width="11.42578125" style="66"/>
    <col min="6147" max="6147" width="37.7109375" style="66" customWidth="1"/>
    <col min="6148" max="6148" width="17.140625" style="66" customWidth="1"/>
    <col min="6149" max="6149" width="21.140625" style="66" customWidth="1"/>
    <col min="6150" max="6400" width="11.42578125" style="66"/>
    <col min="6401" max="6401" width="16.7109375" style="66" customWidth="1"/>
    <col min="6402" max="6402" width="11.42578125" style="66"/>
    <col min="6403" max="6403" width="37.7109375" style="66" customWidth="1"/>
    <col min="6404" max="6404" width="17.140625" style="66" customWidth="1"/>
    <col min="6405" max="6405" width="21.140625" style="66" customWidth="1"/>
    <col min="6406" max="6656" width="11.42578125" style="66"/>
    <col min="6657" max="6657" width="16.7109375" style="66" customWidth="1"/>
    <col min="6658" max="6658" width="11.42578125" style="66"/>
    <col min="6659" max="6659" width="37.7109375" style="66" customWidth="1"/>
    <col min="6660" max="6660" width="17.140625" style="66" customWidth="1"/>
    <col min="6661" max="6661" width="21.140625" style="66" customWidth="1"/>
    <col min="6662" max="6912" width="11.42578125" style="66"/>
    <col min="6913" max="6913" width="16.7109375" style="66" customWidth="1"/>
    <col min="6914" max="6914" width="11.42578125" style="66"/>
    <col min="6915" max="6915" width="37.7109375" style="66" customWidth="1"/>
    <col min="6916" max="6916" width="17.140625" style="66" customWidth="1"/>
    <col min="6917" max="6917" width="21.140625" style="66" customWidth="1"/>
    <col min="6918" max="7168" width="11.42578125" style="66"/>
    <col min="7169" max="7169" width="16.7109375" style="66" customWidth="1"/>
    <col min="7170" max="7170" width="11.42578125" style="66"/>
    <col min="7171" max="7171" width="37.7109375" style="66" customWidth="1"/>
    <col min="7172" max="7172" width="17.140625" style="66" customWidth="1"/>
    <col min="7173" max="7173" width="21.140625" style="66" customWidth="1"/>
    <col min="7174" max="7424" width="11.42578125" style="66"/>
    <col min="7425" max="7425" width="16.7109375" style="66" customWidth="1"/>
    <col min="7426" max="7426" width="11.42578125" style="66"/>
    <col min="7427" max="7427" width="37.7109375" style="66" customWidth="1"/>
    <col min="7428" max="7428" width="17.140625" style="66" customWidth="1"/>
    <col min="7429" max="7429" width="21.140625" style="66" customWidth="1"/>
    <col min="7430" max="7680" width="11.42578125" style="66"/>
    <col min="7681" max="7681" width="16.7109375" style="66" customWidth="1"/>
    <col min="7682" max="7682" width="11.42578125" style="66"/>
    <col min="7683" max="7683" width="37.7109375" style="66" customWidth="1"/>
    <col min="7684" max="7684" width="17.140625" style="66" customWidth="1"/>
    <col min="7685" max="7685" width="21.140625" style="66" customWidth="1"/>
    <col min="7686" max="7936" width="11.42578125" style="66"/>
    <col min="7937" max="7937" width="16.7109375" style="66" customWidth="1"/>
    <col min="7938" max="7938" width="11.42578125" style="66"/>
    <col min="7939" max="7939" width="37.7109375" style="66" customWidth="1"/>
    <col min="7940" max="7940" width="17.140625" style="66" customWidth="1"/>
    <col min="7941" max="7941" width="21.140625" style="66" customWidth="1"/>
    <col min="7942" max="8192" width="11.42578125" style="66"/>
    <col min="8193" max="8193" width="16.7109375" style="66" customWidth="1"/>
    <col min="8194" max="8194" width="11.42578125" style="66"/>
    <col min="8195" max="8195" width="37.7109375" style="66" customWidth="1"/>
    <col min="8196" max="8196" width="17.140625" style="66" customWidth="1"/>
    <col min="8197" max="8197" width="21.140625" style="66" customWidth="1"/>
    <col min="8198" max="8448" width="11.42578125" style="66"/>
    <col min="8449" max="8449" width="16.7109375" style="66" customWidth="1"/>
    <col min="8450" max="8450" width="11.42578125" style="66"/>
    <col min="8451" max="8451" width="37.7109375" style="66" customWidth="1"/>
    <col min="8452" max="8452" width="17.140625" style="66" customWidth="1"/>
    <col min="8453" max="8453" width="21.140625" style="66" customWidth="1"/>
    <col min="8454" max="8704" width="11.42578125" style="66"/>
    <col min="8705" max="8705" width="16.7109375" style="66" customWidth="1"/>
    <col min="8706" max="8706" width="11.42578125" style="66"/>
    <col min="8707" max="8707" width="37.7109375" style="66" customWidth="1"/>
    <col min="8708" max="8708" width="17.140625" style="66" customWidth="1"/>
    <col min="8709" max="8709" width="21.140625" style="66" customWidth="1"/>
    <col min="8710" max="8960" width="11.42578125" style="66"/>
    <col min="8961" max="8961" width="16.7109375" style="66" customWidth="1"/>
    <col min="8962" max="8962" width="11.42578125" style="66"/>
    <col min="8963" max="8963" width="37.7109375" style="66" customWidth="1"/>
    <col min="8964" max="8964" width="17.140625" style="66" customWidth="1"/>
    <col min="8965" max="8965" width="21.140625" style="66" customWidth="1"/>
    <col min="8966" max="9216" width="11.42578125" style="66"/>
    <col min="9217" max="9217" width="16.7109375" style="66" customWidth="1"/>
    <col min="9218" max="9218" width="11.42578125" style="66"/>
    <col min="9219" max="9219" width="37.7109375" style="66" customWidth="1"/>
    <col min="9220" max="9220" width="17.140625" style="66" customWidth="1"/>
    <col min="9221" max="9221" width="21.140625" style="66" customWidth="1"/>
    <col min="9222" max="9472" width="11.42578125" style="66"/>
    <col min="9473" max="9473" width="16.7109375" style="66" customWidth="1"/>
    <col min="9474" max="9474" width="11.42578125" style="66"/>
    <col min="9475" max="9475" width="37.7109375" style="66" customWidth="1"/>
    <col min="9476" max="9476" width="17.140625" style="66" customWidth="1"/>
    <col min="9477" max="9477" width="21.140625" style="66" customWidth="1"/>
    <col min="9478" max="9728" width="11.42578125" style="66"/>
    <col min="9729" max="9729" width="16.7109375" style="66" customWidth="1"/>
    <col min="9730" max="9730" width="11.42578125" style="66"/>
    <col min="9731" max="9731" width="37.7109375" style="66" customWidth="1"/>
    <col min="9732" max="9732" width="17.140625" style="66" customWidth="1"/>
    <col min="9733" max="9733" width="21.140625" style="66" customWidth="1"/>
    <col min="9734" max="9984" width="11.42578125" style="66"/>
    <col min="9985" max="9985" width="16.7109375" style="66" customWidth="1"/>
    <col min="9986" max="9986" width="11.42578125" style="66"/>
    <col min="9987" max="9987" width="37.7109375" style="66" customWidth="1"/>
    <col min="9988" max="9988" width="17.140625" style="66" customWidth="1"/>
    <col min="9989" max="9989" width="21.140625" style="66" customWidth="1"/>
    <col min="9990" max="10240" width="11.42578125" style="66"/>
    <col min="10241" max="10241" width="16.7109375" style="66" customWidth="1"/>
    <col min="10242" max="10242" width="11.42578125" style="66"/>
    <col min="10243" max="10243" width="37.7109375" style="66" customWidth="1"/>
    <col min="10244" max="10244" width="17.140625" style="66" customWidth="1"/>
    <col min="10245" max="10245" width="21.140625" style="66" customWidth="1"/>
    <col min="10246" max="10496" width="11.42578125" style="66"/>
    <col min="10497" max="10497" width="16.7109375" style="66" customWidth="1"/>
    <col min="10498" max="10498" width="11.42578125" style="66"/>
    <col min="10499" max="10499" width="37.7109375" style="66" customWidth="1"/>
    <col min="10500" max="10500" width="17.140625" style="66" customWidth="1"/>
    <col min="10501" max="10501" width="21.140625" style="66" customWidth="1"/>
    <col min="10502" max="10752" width="11.42578125" style="66"/>
    <col min="10753" max="10753" width="16.7109375" style="66" customWidth="1"/>
    <col min="10754" max="10754" width="11.42578125" style="66"/>
    <col min="10755" max="10755" width="37.7109375" style="66" customWidth="1"/>
    <col min="10756" max="10756" width="17.140625" style="66" customWidth="1"/>
    <col min="10757" max="10757" width="21.140625" style="66" customWidth="1"/>
    <col min="10758" max="11008" width="11.42578125" style="66"/>
    <col min="11009" max="11009" width="16.7109375" style="66" customWidth="1"/>
    <col min="11010" max="11010" width="11.42578125" style="66"/>
    <col min="11011" max="11011" width="37.7109375" style="66" customWidth="1"/>
    <col min="11012" max="11012" width="17.140625" style="66" customWidth="1"/>
    <col min="11013" max="11013" width="21.140625" style="66" customWidth="1"/>
    <col min="11014" max="11264" width="11.42578125" style="66"/>
    <col min="11265" max="11265" width="16.7109375" style="66" customWidth="1"/>
    <col min="11266" max="11266" width="11.42578125" style="66"/>
    <col min="11267" max="11267" width="37.7109375" style="66" customWidth="1"/>
    <col min="11268" max="11268" width="17.140625" style="66" customWidth="1"/>
    <col min="11269" max="11269" width="21.140625" style="66" customWidth="1"/>
    <col min="11270" max="11520" width="11.42578125" style="66"/>
    <col min="11521" max="11521" width="16.7109375" style="66" customWidth="1"/>
    <col min="11522" max="11522" width="11.42578125" style="66"/>
    <col min="11523" max="11523" width="37.7109375" style="66" customWidth="1"/>
    <col min="11524" max="11524" width="17.140625" style="66" customWidth="1"/>
    <col min="11525" max="11525" width="21.140625" style="66" customWidth="1"/>
    <col min="11526" max="11776" width="11.42578125" style="66"/>
    <col min="11777" max="11777" width="16.7109375" style="66" customWidth="1"/>
    <col min="11778" max="11778" width="11.42578125" style="66"/>
    <col min="11779" max="11779" width="37.7109375" style="66" customWidth="1"/>
    <col min="11780" max="11780" width="17.140625" style="66" customWidth="1"/>
    <col min="11781" max="11781" width="21.140625" style="66" customWidth="1"/>
    <col min="11782" max="12032" width="11.42578125" style="66"/>
    <col min="12033" max="12033" width="16.7109375" style="66" customWidth="1"/>
    <col min="12034" max="12034" width="11.42578125" style="66"/>
    <col min="12035" max="12035" width="37.7109375" style="66" customWidth="1"/>
    <col min="12036" max="12036" width="17.140625" style="66" customWidth="1"/>
    <col min="12037" max="12037" width="21.140625" style="66" customWidth="1"/>
    <col min="12038" max="12288" width="11.42578125" style="66"/>
    <col min="12289" max="12289" width="16.7109375" style="66" customWidth="1"/>
    <col min="12290" max="12290" width="11.42578125" style="66"/>
    <col min="12291" max="12291" width="37.7109375" style="66" customWidth="1"/>
    <col min="12292" max="12292" width="17.140625" style="66" customWidth="1"/>
    <col min="12293" max="12293" width="21.140625" style="66" customWidth="1"/>
    <col min="12294" max="12544" width="11.42578125" style="66"/>
    <col min="12545" max="12545" width="16.7109375" style="66" customWidth="1"/>
    <col min="12546" max="12546" width="11.42578125" style="66"/>
    <col min="12547" max="12547" width="37.7109375" style="66" customWidth="1"/>
    <col min="12548" max="12548" width="17.140625" style="66" customWidth="1"/>
    <col min="12549" max="12549" width="21.140625" style="66" customWidth="1"/>
    <col min="12550" max="12800" width="11.42578125" style="66"/>
    <col min="12801" max="12801" width="16.7109375" style="66" customWidth="1"/>
    <col min="12802" max="12802" width="11.42578125" style="66"/>
    <col min="12803" max="12803" width="37.7109375" style="66" customWidth="1"/>
    <col min="12804" max="12804" width="17.140625" style="66" customWidth="1"/>
    <col min="12805" max="12805" width="21.140625" style="66" customWidth="1"/>
    <col min="12806" max="13056" width="11.42578125" style="66"/>
    <col min="13057" max="13057" width="16.7109375" style="66" customWidth="1"/>
    <col min="13058" max="13058" width="11.42578125" style="66"/>
    <col min="13059" max="13059" width="37.7109375" style="66" customWidth="1"/>
    <col min="13060" max="13060" width="17.140625" style="66" customWidth="1"/>
    <col min="13061" max="13061" width="21.140625" style="66" customWidth="1"/>
    <col min="13062" max="13312" width="11.42578125" style="66"/>
    <col min="13313" max="13313" width="16.7109375" style="66" customWidth="1"/>
    <col min="13314" max="13314" width="11.42578125" style="66"/>
    <col min="13315" max="13315" width="37.7109375" style="66" customWidth="1"/>
    <col min="13316" max="13316" width="17.140625" style="66" customWidth="1"/>
    <col min="13317" max="13317" width="21.140625" style="66" customWidth="1"/>
    <col min="13318" max="13568" width="11.42578125" style="66"/>
    <col min="13569" max="13569" width="16.7109375" style="66" customWidth="1"/>
    <col min="13570" max="13570" width="11.42578125" style="66"/>
    <col min="13571" max="13571" width="37.7109375" style="66" customWidth="1"/>
    <col min="13572" max="13572" width="17.140625" style="66" customWidth="1"/>
    <col min="13573" max="13573" width="21.140625" style="66" customWidth="1"/>
    <col min="13574" max="13824" width="11.42578125" style="66"/>
    <col min="13825" max="13825" width="16.7109375" style="66" customWidth="1"/>
    <col min="13826" max="13826" width="11.42578125" style="66"/>
    <col min="13827" max="13827" width="37.7109375" style="66" customWidth="1"/>
    <col min="13828" max="13828" width="17.140625" style="66" customWidth="1"/>
    <col min="13829" max="13829" width="21.140625" style="66" customWidth="1"/>
    <col min="13830" max="14080" width="11.42578125" style="66"/>
    <col min="14081" max="14081" width="16.7109375" style="66" customWidth="1"/>
    <col min="14082" max="14082" width="11.42578125" style="66"/>
    <col min="14083" max="14083" width="37.7109375" style="66" customWidth="1"/>
    <col min="14084" max="14084" width="17.140625" style="66" customWidth="1"/>
    <col min="14085" max="14085" width="21.140625" style="66" customWidth="1"/>
    <col min="14086" max="14336" width="11.42578125" style="66"/>
    <col min="14337" max="14337" width="16.7109375" style="66" customWidth="1"/>
    <col min="14338" max="14338" width="11.42578125" style="66"/>
    <col min="14339" max="14339" width="37.7109375" style="66" customWidth="1"/>
    <col min="14340" max="14340" width="17.140625" style="66" customWidth="1"/>
    <col min="14341" max="14341" width="21.140625" style="66" customWidth="1"/>
    <col min="14342" max="14592" width="11.42578125" style="66"/>
    <col min="14593" max="14593" width="16.7109375" style="66" customWidth="1"/>
    <col min="14594" max="14594" width="11.42578125" style="66"/>
    <col min="14595" max="14595" width="37.7109375" style="66" customWidth="1"/>
    <col min="14596" max="14596" width="17.140625" style="66" customWidth="1"/>
    <col min="14597" max="14597" width="21.140625" style="66" customWidth="1"/>
    <col min="14598" max="14848" width="11.42578125" style="66"/>
    <col min="14849" max="14849" width="16.7109375" style="66" customWidth="1"/>
    <col min="14850" max="14850" width="11.42578125" style="66"/>
    <col min="14851" max="14851" width="37.7109375" style="66" customWidth="1"/>
    <col min="14852" max="14852" width="17.140625" style="66" customWidth="1"/>
    <col min="14853" max="14853" width="21.140625" style="66" customWidth="1"/>
    <col min="14854" max="15104" width="11.42578125" style="66"/>
    <col min="15105" max="15105" width="16.7109375" style="66" customWidth="1"/>
    <col min="15106" max="15106" width="11.42578125" style="66"/>
    <col min="15107" max="15107" width="37.7109375" style="66" customWidth="1"/>
    <col min="15108" max="15108" width="17.140625" style="66" customWidth="1"/>
    <col min="15109" max="15109" width="21.140625" style="66" customWidth="1"/>
    <col min="15110" max="15360" width="11.42578125" style="66"/>
    <col min="15361" max="15361" width="16.7109375" style="66" customWidth="1"/>
    <col min="15362" max="15362" width="11.42578125" style="66"/>
    <col min="15363" max="15363" width="37.7109375" style="66" customWidth="1"/>
    <col min="15364" max="15364" width="17.140625" style="66" customWidth="1"/>
    <col min="15365" max="15365" width="21.140625" style="66" customWidth="1"/>
    <col min="15366" max="15616" width="11.42578125" style="66"/>
    <col min="15617" max="15617" width="16.7109375" style="66" customWidth="1"/>
    <col min="15618" max="15618" width="11.42578125" style="66"/>
    <col min="15619" max="15619" width="37.7109375" style="66" customWidth="1"/>
    <col min="15620" max="15620" width="17.140625" style="66" customWidth="1"/>
    <col min="15621" max="15621" width="21.140625" style="66" customWidth="1"/>
    <col min="15622" max="15872" width="11.42578125" style="66"/>
    <col min="15873" max="15873" width="16.7109375" style="66" customWidth="1"/>
    <col min="15874" max="15874" width="11.42578125" style="66"/>
    <col min="15875" max="15875" width="37.7109375" style="66" customWidth="1"/>
    <col min="15876" max="15876" width="17.140625" style="66" customWidth="1"/>
    <col min="15877" max="15877" width="21.140625" style="66" customWidth="1"/>
    <col min="15878" max="16128" width="11.42578125" style="66"/>
    <col min="16129" max="16129" width="16.7109375" style="66" customWidth="1"/>
    <col min="16130" max="16130" width="11.42578125" style="66"/>
    <col min="16131" max="16131" width="37.7109375" style="66" customWidth="1"/>
    <col min="16132" max="16132" width="17.140625" style="66" customWidth="1"/>
    <col min="16133" max="16133" width="21.140625" style="66" customWidth="1"/>
    <col min="16134" max="16384" width="11.42578125" style="66"/>
  </cols>
  <sheetData>
    <row r="1" spans="1:9" ht="21" x14ac:dyDescent="0.25">
      <c r="A1" s="124" t="s">
        <v>35</v>
      </c>
      <c r="B1" s="125"/>
      <c r="C1" s="125"/>
      <c r="D1" s="125"/>
      <c r="E1" s="125"/>
      <c r="F1" s="125"/>
      <c r="G1" s="125"/>
      <c r="H1" s="125"/>
      <c r="I1" s="126"/>
    </row>
    <row r="2" spans="1:9" ht="45.75" thickBot="1" x14ac:dyDescent="0.3">
      <c r="A2" s="107" t="s">
        <v>36</v>
      </c>
      <c r="B2" s="80" t="s">
        <v>37</v>
      </c>
      <c r="C2" s="80" t="s">
        <v>38</v>
      </c>
      <c r="D2" s="80" t="s">
        <v>39</v>
      </c>
      <c r="E2" s="80" t="s">
        <v>40</v>
      </c>
      <c r="F2" s="80" t="s">
        <v>41</v>
      </c>
      <c r="G2" s="80" t="s">
        <v>42</v>
      </c>
      <c r="H2" s="81" t="s">
        <v>76</v>
      </c>
      <c r="I2" s="108" t="s">
        <v>82</v>
      </c>
    </row>
    <row r="3" spans="1:9" ht="20.25" customHeight="1" x14ac:dyDescent="0.25">
      <c r="A3" s="132" t="s">
        <v>43</v>
      </c>
      <c r="B3" s="84"/>
      <c r="C3" s="134" t="s">
        <v>44</v>
      </c>
      <c r="D3" s="84"/>
      <c r="E3" s="85" t="s">
        <v>45</v>
      </c>
      <c r="F3" s="84">
        <v>45</v>
      </c>
      <c r="G3" s="86">
        <v>10</v>
      </c>
      <c r="H3" s="87" t="s">
        <v>46</v>
      </c>
      <c r="I3" s="127">
        <v>15</v>
      </c>
    </row>
    <row r="4" spans="1:9" ht="15.75" thickBot="1" x14ac:dyDescent="0.3">
      <c r="A4" s="133"/>
      <c r="B4" s="88"/>
      <c r="C4" s="135"/>
      <c r="D4" s="88"/>
      <c r="E4" s="89" t="s">
        <v>47</v>
      </c>
      <c r="F4" s="88">
        <v>45</v>
      </c>
      <c r="G4" s="90">
        <v>10</v>
      </c>
      <c r="H4" s="91" t="s">
        <v>46</v>
      </c>
      <c r="I4" s="128"/>
    </row>
    <row r="5" spans="1:9" ht="15.75" thickBot="1" x14ac:dyDescent="0.3">
      <c r="A5" s="136" t="s">
        <v>48</v>
      </c>
      <c r="B5" s="137"/>
      <c r="C5" s="137"/>
      <c r="D5" s="137"/>
      <c r="E5" s="137"/>
      <c r="F5" s="93">
        <f>SUM(F3:F4)</f>
        <v>90</v>
      </c>
      <c r="G5" s="94"/>
      <c r="H5" s="95"/>
      <c r="I5" s="109"/>
    </row>
    <row r="6" spans="1:9" ht="30" x14ac:dyDescent="0.25">
      <c r="A6" s="96" t="s">
        <v>49</v>
      </c>
      <c r="B6" s="84"/>
      <c r="C6" s="97" t="s">
        <v>50</v>
      </c>
      <c r="D6" s="84"/>
      <c r="E6" s="85" t="s">
        <v>51</v>
      </c>
      <c r="F6" s="97">
        <v>15</v>
      </c>
      <c r="G6" s="86">
        <v>10</v>
      </c>
      <c r="H6" s="87" t="s">
        <v>46</v>
      </c>
      <c r="I6" s="127">
        <v>15</v>
      </c>
    </row>
    <row r="7" spans="1:9" ht="30.75" thickBot="1" x14ac:dyDescent="0.3">
      <c r="A7" s="98" t="s">
        <v>20</v>
      </c>
      <c r="B7" s="88"/>
      <c r="C7" s="99" t="s">
        <v>52</v>
      </c>
      <c r="D7" s="88"/>
      <c r="E7" s="89" t="s">
        <v>53</v>
      </c>
      <c r="F7" s="99">
        <v>45</v>
      </c>
      <c r="G7" s="90"/>
      <c r="H7" s="91" t="s">
        <v>46</v>
      </c>
      <c r="I7" s="128"/>
    </row>
    <row r="8" spans="1:9" x14ac:dyDescent="0.25">
      <c r="A8" s="138" t="s">
        <v>48</v>
      </c>
      <c r="B8" s="139"/>
      <c r="C8" s="139"/>
      <c r="D8" s="139"/>
      <c r="E8" s="139"/>
      <c r="F8" s="82">
        <f>SUM(F6:F7)</f>
        <v>60</v>
      </c>
      <c r="G8" s="83"/>
      <c r="H8" s="83"/>
      <c r="I8" s="110"/>
    </row>
    <row r="9" spans="1:9" ht="15.75" thickBot="1" x14ac:dyDescent="0.3">
      <c r="A9" s="140" t="s">
        <v>54</v>
      </c>
      <c r="B9" s="141"/>
      <c r="C9" s="141"/>
      <c r="D9" s="141"/>
      <c r="E9" s="141"/>
      <c r="F9" s="100">
        <f>+F5+F8</f>
        <v>150</v>
      </c>
      <c r="G9" s="101"/>
      <c r="H9" s="101"/>
      <c r="I9" s="111"/>
    </row>
    <row r="10" spans="1:9" ht="30" x14ac:dyDescent="0.25">
      <c r="A10" s="143" t="s">
        <v>55</v>
      </c>
      <c r="B10" s="84"/>
      <c r="C10" s="97" t="s">
        <v>56</v>
      </c>
      <c r="D10" s="84"/>
      <c r="E10" s="102" t="s">
        <v>57</v>
      </c>
      <c r="F10" s="84">
        <v>40</v>
      </c>
      <c r="G10" s="86"/>
      <c r="H10" s="103" t="s">
        <v>46</v>
      </c>
      <c r="I10" s="127">
        <v>15</v>
      </c>
    </row>
    <row r="11" spans="1:9" ht="32.25" customHeight="1" x14ac:dyDescent="0.25">
      <c r="A11" s="144"/>
      <c r="B11" s="67"/>
      <c r="C11" s="36" t="s">
        <v>56</v>
      </c>
      <c r="D11" s="67"/>
      <c r="E11" s="69" t="s">
        <v>58</v>
      </c>
      <c r="F11" s="67">
        <v>40</v>
      </c>
      <c r="G11" s="68"/>
      <c r="H11" s="65" t="s">
        <v>46</v>
      </c>
      <c r="I11" s="130"/>
    </row>
    <row r="12" spans="1:9" ht="30" x14ac:dyDescent="0.25">
      <c r="A12" s="144"/>
      <c r="B12" s="67"/>
      <c r="C12" s="36" t="s">
        <v>56</v>
      </c>
      <c r="D12" s="67"/>
      <c r="E12" s="69" t="s">
        <v>59</v>
      </c>
      <c r="F12" s="67">
        <v>80</v>
      </c>
      <c r="G12" s="68"/>
      <c r="H12" s="65" t="s">
        <v>46</v>
      </c>
      <c r="I12" s="129">
        <v>15</v>
      </c>
    </row>
    <row r="13" spans="1:9" ht="30" x14ac:dyDescent="0.25">
      <c r="A13" s="144"/>
      <c r="B13" s="67"/>
      <c r="C13" s="36" t="s">
        <v>56</v>
      </c>
      <c r="D13" s="67"/>
      <c r="E13" s="69" t="s">
        <v>57</v>
      </c>
      <c r="F13" s="67">
        <v>20</v>
      </c>
      <c r="G13" s="68"/>
      <c r="H13" s="65" t="s">
        <v>46</v>
      </c>
      <c r="I13" s="130"/>
    </row>
    <row r="14" spans="1:9" ht="39.75" customHeight="1" x14ac:dyDescent="0.25">
      <c r="A14" s="145" t="s">
        <v>60</v>
      </c>
      <c r="B14" s="67"/>
      <c r="C14" s="36" t="s">
        <v>61</v>
      </c>
      <c r="D14" s="67"/>
      <c r="E14" s="69" t="s">
        <v>62</v>
      </c>
      <c r="F14" s="67">
        <v>45</v>
      </c>
      <c r="G14" s="68"/>
      <c r="H14" s="65" t="s">
        <v>46</v>
      </c>
      <c r="I14" s="129">
        <v>15</v>
      </c>
    </row>
    <row r="15" spans="1:9" ht="30" x14ac:dyDescent="0.25">
      <c r="A15" s="145"/>
      <c r="B15" s="67"/>
      <c r="C15" s="36" t="s">
        <v>61</v>
      </c>
      <c r="D15" s="67"/>
      <c r="E15" s="69" t="s">
        <v>63</v>
      </c>
      <c r="F15" s="67">
        <v>30</v>
      </c>
      <c r="G15" s="68"/>
      <c r="H15" s="65" t="s">
        <v>46</v>
      </c>
      <c r="I15" s="130"/>
    </row>
    <row r="16" spans="1:9" x14ac:dyDescent="0.25">
      <c r="A16" s="145" t="s">
        <v>64</v>
      </c>
      <c r="B16" s="67"/>
      <c r="C16" s="70" t="s">
        <v>65</v>
      </c>
      <c r="D16" s="67"/>
      <c r="E16" s="69" t="s">
        <v>57</v>
      </c>
      <c r="F16" s="67">
        <v>15</v>
      </c>
      <c r="G16" s="68"/>
      <c r="H16" s="65" t="s">
        <v>66</v>
      </c>
      <c r="I16" s="129">
        <v>15</v>
      </c>
    </row>
    <row r="17" spans="1:9" x14ac:dyDescent="0.25">
      <c r="A17" s="145"/>
      <c r="B17" s="67"/>
      <c r="C17" s="70" t="s">
        <v>65</v>
      </c>
      <c r="D17" s="67"/>
      <c r="E17" s="69" t="s">
        <v>57</v>
      </c>
      <c r="F17" s="67">
        <v>10</v>
      </c>
      <c r="G17" s="68"/>
      <c r="H17" s="65" t="s">
        <v>66</v>
      </c>
      <c r="I17" s="142"/>
    </row>
    <row r="18" spans="1:9" x14ac:dyDescent="0.25">
      <c r="A18" s="145"/>
      <c r="B18" s="67"/>
      <c r="C18" s="70" t="s">
        <v>67</v>
      </c>
      <c r="D18" s="67"/>
      <c r="E18" s="69" t="s">
        <v>57</v>
      </c>
      <c r="F18" s="67">
        <v>18</v>
      </c>
      <c r="G18" s="68"/>
      <c r="H18" s="65" t="s">
        <v>66</v>
      </c>
      <c r="I18" s="142"/>
    </row>
    <row r="19" spans="1:9" x14ac:dyDescent="0.25">
      <c r="A19" s="145"/>
      <c r="B19" s="67"/>
      <c r="C19" s="70" t="s">
        <v>67</v>
      </c>
      <c r="D19" s="67"/>
      <c r="E19" s="69" t="s">
        <v>57</v>
      </c>
      <c r="F19" s="67">
        <v>12</v>
      </c>
      <c r="G19" s="68"/>
      <c r="H19" s="65" t="s">
        <v>66</v>
      </c>
      <c r="I19" s="130"/>
    </row>
    <row r="20" spans="1:9" x14ac:dyDescent="0.25">
      <c r="A20" s="131" t="s">
        <v>68</v>
      </c>
      <c r="B20" s="68"/>
      <c r="C20" s="68" t="s">
        <v>69</v>
      </c>
      <c r="D20" s="68"/>
      <c r="E20" s="65" t="s">
        <v>70</v>
      </c>
      <c r="F20" s="68">
        <v>120</v>
      </c>
      <c r="G20" s="68"/>
      <c r="H20" s="65" t="s">
        <v>66</v>
      </c>
      <c r="I20" s="129">
        <v>20</v>
      </c>
    </row>
    <row r="21" spans="1:9" x14ac:dyDescent="0.25">
      <c r="A21" s="131"/>
      <c r="B21" s="68"/>
      <c r="C21" s="68" t="s">
        <v>69</v>
      </c>
      <c r="D21" s="68"/>
      <c r="E21" s="65" t="s">
        <v>57</v>
      </c>
      <c r="F21" s="68">
        <v>20</v>
      </c>
      <c r="G21" s="68"/>
      <c r="H21" s="65" t="s">
        <v>66</v>
      </c>
      <c r="I21" s="130"/>
    </row>
    <row r="22" spans="1:9" ht="15.75" thickBot="1" x14ac:dyDescent="0.3">
      <c r="A22" s="104"/>
      <c r="B22" s="90"/>
      <c r="C22" s="90"/>
      <c r="D22" s="90"/>
      <c r="E22" s="105" t="s">
        <v>71</v>
      </c>
      <c r="F22" s="106">
        <f>SUM(F10:F21)</f>
        <v>450</v>
      </c>
      <c r="G22" s="90"/>
      <c r="H22" s="90"/>
      <c r="I22" s="92"/>
    </row>
    <row r="23" spans="1:9" ht="15.75" thickBot="1" x14ac:dyDescent="0.3">
      <c r="A23" s="112"/>
      <c r="B23" s="113"/>
      <c r="C23" s="113"/>
      <c r="D23" s="113"/>
      <c r="E23" s="114" t="s">
        <v>72</v>
      </c>
      <c r="F23" s="115">
        <f>+F9+F22</f>
        <v>600</v>
      </c>
      <c r="G23" s="113"/>
      <c r="H23" s="113"/>
      <c r="I23" s="116"/>
    </row>
    <row r="25" spans="1:9" x14ac:dyDescent="0.25">
      <c r="A25" s="71" t="s">
        <v>5</v>
      </c>
      <c r="E25" s="72"/>
      <c r="F25" s="73" t="s">
        <v>80</v>
      </c>
      <c r="G25" s="74">
        <f>+F9+SUM(F10:F15)</f>
        <v>405</v>
      </c>
      <c r="H25" s="75">
        <f>+G25*17000</f>
        <v>6885000</v>
      </c>
      <c r="I25" s="63" t="s">
        <v>33</v>
      </c>
    </row>
    <row r="26" spans="1:9" x14ac:dyDescent="0.25">
      <c r="E26" s="76"/>
      <c r="F26" s="77" t="s">
        <v>78</v>
      </c>
      <c r="G26" s="78">
        <f>+SUM(F16:F21)</f>
        <v>195</v>
      </c>
      <c r="H26" s="79">
        <f>+G26*17000</f>
        <v>3315000</v>
      </c>
      <c r="I26" s="64" t="s">
        <v>33</v>
      </c>
    </row>
  </sheetData>
  <mergeCells count="17">
    <mergeCell ref="A16:A19"/>
    <mergeCell ref="A1:I1"/>
    <mergeCell ref="I3:I4"/>
    <mergeCell ref="I6:I7"/>
    <mergeCell ref="I20:I21"/>
    <mergeCell ref="I12:I13"/>
    <mergeCell ref="I10:I11"/>
    <mergeCell ref="A20:A21"/>
    <mergeCell ref="A3:A4"/>
    <mergeCell ref="C3:C4"/>
    <mergeCell ref="A5:E5"/>
    <mergeCell ref="A8:E8"/>
    <mergeCell ref="A9:E9"/>
    <mergeCell ref="I14:I15"/>
    <mergeCell ref="I16:I19"/>
    <mergeCell ref="A10:A13"/>
    <mergeCell ref="A14:A15"/>
  </mergeCells>
  <pageMargins left="0.7" right="0.7" top="0.75" bottom="0.75" header="0.3" footer="0.3"/>
  <pageSetup paperSize="5" scale="91" orientation="landscape" r:id="rId1"/>
  <ignoredErrors>
    <ignoredError sqref="G25:G26"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A38" sqref="A38"/>
    </sheetView>
  </sheetViews>
  <sheetFormatPr defaultColWidth="11.42578125" defaultRowHeight="15" x14ac:dyDescent="0.25"/>
  <cols>
    <col min="1" max="1" width="22.7109375" customWidth="1"/>
    <col min="2" max="2" width="15.5703125" customWidth="1"/>
    <col min="257" max="257" width="22.7109375" customWidth="1"/>
    <col min="258" max="258" width="15.5703125" customWidth="1"/>
    <col min="513" max="513" width="22.7109375" customWidth="1"/>
    <col min="514" max="514" width="15.5703125" customWidth="1"/>
    <col min="769" max="769" width="22.7109375" customWidth="1"/>
    <col min="770" max="770" width="15.5703125" customWidth="1"/>
    <col min="1025" max="1025" width="22.7109375" customWidth="1"/>
    <col min="1026" max="1026" width="15.5703125" customWidth="1"/>
    <col min="1281" max="1281" width="22.7109375" customWidth="1"/>
    <col min="1282" max="1282" width="15.5703125" customWidth="1"/>
    <col min="1537" max="1537" width="22.7109375" customWidth="1"/>
    <col min="1538" max="1538" width="15.5703125" customWidth="1"/>
    <col min="1793" max="1793" width="22.7109375" customWidth="1"/>
    <col min="1794" max="1794" width="15.5703125" customWidth="1"/>
    <col min="2049" max="2049" width="22.7109375" customWidth="1"/>
    <col min="2050" max="2050" width="15.5703125" customWidth="1"/>
    <col min="2305" max="2305" width="22.7109375" customWidth="1"/>
    <col min="2306" max="2306" width="15.5703125" customWidth="1"/>
    <col min="2561" max="2561" width="22.7109375" customWidth="1"/>
    <col min="2562" max="2562" width="15.5703125" customWidth="1"/>
    <col min="2817" max="2817" width="22.7109375" customWidth="1"/>
    <col min="2818" max="2818" width="15.5703125" customWidth="1"/>
    <col min="3073" max="3073" width="22.7109375" customWidth="1"/>
    <col min="3074" max="3074" width="15.5703125" customWidth="1"/>
    <col min="3329" max="3329" width="22.7109375" customWidth="1"/>
    <col min="3330" max="3330" width="15.5703125" customWidth="1"/>
    <col min="3585" max="3585" width="22.7109375" customWidth="1"/>
    <col min="3586" max="3586" width="15.5703125" customWidth="1"/>
    <col min="3841" max="3841" width="22.7109375" customWidth="1"/>
    <col min="3842" max="3842" width="15.5703125" customWidth="1"/>
    <col min="4097" max="4097" width="22.7109375" customWidth="1"/>
    <col min="4098" max="4098" width="15.5703125" customWidth="1"/>
    <col min="4353" max="4353" width="22.7109375" customWidth="1"/>
    <col min="4354" max="4354" width="15.5703125" customWidth="1"/>
    <col min="4609" max="4609" width="22.7109375" customWidth="1"/>
    <col min="4610" max="4610" width="15.5703125" customWidth="1"/>
    <col min="4865" max="4865" width="22.7109375" customWidth="1"/>
    <col min="4866" max="4866" width="15.5703125" customWidth="1"/>
    <col min="5121" max="5121" width="22.7109375" customWidth="1"/>
    <col min="5122" max="5122" width="15.5703125" customWidth="1"/>
    <col min="5377" max="5377" width="22.7109375" customWidth="1"/>
    <col min="5378" max="5378" width="15.5703125" customWidth="1"/>
    <col min="5633" max="5633" width="22.7109375" customWidth="1"/>
    <col min="5634" max="5634" width="15.5703125" customWidth="1"/>
    <col min="5889" max="5889" width="22.7109375" customWidth="1"/>
    <col min="5890" max="5890" width="15.5703125" customWidth="1"/>
    <col min="6145" max="6145" width="22.7109375" customWidth="1"/>
    <col min="6146" max="6146" width="15.5703125" customWidth="1"/>
    <col min="6401" max="6401" width="22.7109375" customWidth="1"/>
    <col min="6402" max="6402" width="15.5703125" customWidth="1"/>
    <col min="6657" max="6657" width="22.7109375" customWidth="1"/>
    <col min="6658" max="6658" width="15.5703125" customWidth="1"/>
    <col min="6913" max="6913" width="22.7109375" customWidth="1"/>
    <col min="6914" max="6914" width="15.5703125" customWidth="1"/>
    <col min="7169" max="7169" width="22.7109375" customWidth="1"/>
    <col min="7170" max="7170" width="15.5703125" customWidth="1"/>
    <col min="7425" max="7425" width="22.7109375" customWidth="1"/>
    <col min="7426" max="7426" width="15.5703125" customWidth="1"/>
    <col min="7681" max="7681" width="22.7109375" customWidth="1"/>
    <col min="7682" max="7682" width="15.5703125" customWidth="1"/>
    <col min="7937" max="7937" width="22.7109375" customWidth="1"/>
    <col min="7938" max="7938" width="15.5703125" customWidth="1"/>
    <col min="8193" max="8193" width="22.7109375" customWidth="1"/>
    <col min="8194" max="8194" width="15.5703125" customWidth="1"/>
    <col min="8449" max="8449" width="22.7109375" customWidth="1"/>
    <col min="8450" max="8450" width="15.5703125" customWidth="1"/>
    <col min="8705" max="8705" width="22.7109375" customWidth="1"/>
    <col min="8706" max="8706" width="15.5703125" customWidth="1"/>
    <col min="8961" max="8961" width="22.7109375" customWidth="1"/>
    <col min="8962" max="8962" width="15.5703125" customWidth="1"/>
    <col min="9217" max="9217" width="22.7109375" customWidth="1"/>
    <col min="9218" max="9218" width="15.5703125" customWidth="1"/>
    <col min="9473" max="9473" width="22.7109375" customWidth="1"/>
    <col min="9474" max="9474" width="15.5703125" customWidth="1"/>
    <col min="9729" max="9729" width="22.7109375" customWidth="1"/>
    <col min="9730" max="9730" width="15.5703125" customWidth="1"/>
    <col min="9985" max="9985" width="22.7109375" customWidth="1"/>
    <col min="9986" max="9986" width="15.5703125" customWidth="1"/>
    <col min="10241" max="10241" width="22.7109375" customWidth="1"/>
    <col min="10242" max="10242" width="15.5703125" customWidth="1"/>
    <col min="10497" max="10497" width="22.7109375" customWidth="1"/>
    <col min="10498" max="10498" width="15.5703125" customWidth="1"/>
    <col min="10753" max="10753" width="22.7109375" customWidth="1"/>
    <col min="10754" max="10754" width="15.5703125" customWidth="1"/>
    <col min="11009" max="11009" width="22.7109375" customWidth="1"/>
    <col min="11010" max="11010" width="15.5703125" customWidth="1"/>
    <col min="11265" max="11265" width="22.7109375" customWidth="1"/>
    <col min="11266" max="11266" width="15.5703125" customWidth="1"/>
    <col min="11521" max="11521" width="22.7109375" customWidth="1"/>
    <col min="11522" max="11522" width="15.5703125" customWidth="1"/>
    <col min="11777" max="11777" width="22.7109375" customWidth="1"/>
    <col min="11778" max="11778" width="15.5703125" customWidth="1"/>
    <col min="12033" max="12033" width="22.7109375" customWidth="1"/>
    <col min="12034" max="12034" width="15.5703125" customWidth="1"/>
    <col min="12289" max="12289" width="22.7109375" customWidth="1"/>
    <col min="12290" max="12290" width="15.5703125" customWidth="1"/>
    <col min="12545" max="12545" width="22.7109375" customWidth="1"/>
    <col min="12546" max="12546" width="15.5703125" customWidth="1"/>
    <col min="12801" max="12801" width="22.7109375" customWidth="1"/>
    <col min="12802" max="12802" width="15.5703125" customWidth="1"/>
    <col min="13057" max="13057" width="22.7109375" customWidth="1"/>
    <col min="13058" max="13058" width="15.5703125" customWidth="1"/>
    <col min="13313" max="13313" width="22.7109375" customWidth="1"/>
    <col min="13314" max="13314" width="15.5703125" customWidth="1"/>
    <col min="13569" max="13569" width="22.7109375" customWidth="1"/>
    <col min="13570" max="13570" width="15.5703125" customWidth="1"/>
    <col min="13825" max="13825" width="22.7109375" customWidth="1"/>
    <col min="13826" max="13826" width="15.5703125" customWidth="1"/>
    <col min="14081" max="14081" width="22.7109375" customWidth="1"/>
    <col min="14082" max="14082" width="15.5703125" customWidth="1"/>
    <col min="14337" max="14337" width="22.7109375" customWidth="1"/>
    <col min="14338" max="14338" width="15.5703125" customWidth="1"/>
    <col min="14593" max="14593" width="22.7109375" customWidth="1"/>
    <col min="14594" max="14594" width="15.5703125" customWidth="1"/>
    <col min="14849" max="14849" width="22.7109375" customWidth="1"/>
    <col min="14850" max="14850" width="15.5703125" customWidth="1"/>
    <col min="15105" max="15105" width="22.7109375" customWidth="1"/>
    <col min="15106" max="15106" width="15.5703125" customWidth="1"/>
    <col min="15361" max="15361" width="22.7109375" customWidth="1"/>
    <col min="15362" max="15362" width="15.5703125" customWidth="1"/>
    <col min="15617" max="15617" width="22.7109375" customWidth="1"/>
    <col min="15618" max="15618" width="15.5703125" customWidth="1"/>
    <col min="15873" max="15873" width="22.7109375" customWidth="1"/>
    <col min="15874" max="15874" width="15.5703125" customWidth="1"/>
    <col min="16129" max="16129" width="22.7109375" customWidth="1"/>
    <col min="16130" max="16130" width="15.5703125" customWidth="1"/>
  </cols>
  <sheetData>
    <row r="1" spans="1:3" ht="15.75" thickBot="1" x14ac:dyDescent="0.3">
      <c r="A1" s="146" t="s">
        <v>35</v>
      </c>
      <c r="B1" s="147"/>
      <c r="C1" s="148"/>
    </row>
    <row r="2" spans="1:3" ht="15.75" thickBot="1" x14ac:dyDescent="0.3">
      <c r="A2" s="38" t="s">
        <v>36</v>
      </c>
      <c r="B2" s="38" t="s">
        <v>73</v>
      </c>
      <c r="C2" s="38" t="s">
        <v>74</v>
      </c>
    </row>
    <row r="3" spans="1:3" x14ac:dyDescent="0.25">
      <c r="A3" s="39" t="s">
        <v>55</v>
      </c>
      <c r="B3" s="40">
        <v>180</v>
      </c>
      <c r="C3" s="41">
        <v>4</v>
      </c>
    </row>
    <row r="4" spans="1:3" x14ac:dyDescent="0.25">
      <c r="A4" s="42" t="s">
        <v>64</v>
      </c>
      <c r="B4" s="43">
        <v>55</v>
      </c>
      <c r="C4" s="37">
        <v>4</v>
      </c>
    </row>
    <row r="5" spans="1:3" x14ac:dyDescent="0.25">
      <c r="A5" s="42" t="s">
        <v>68</v>
      </c>
      <c r="B5" s="44">
        <v>140</v>
      </c>
      <c r="C5" s="37">
        <v>2</v>
      </c>
    </row>
    <row r="6" spans="1:3" x14ac:dyDescent="0.25">
      <c r="A6" s="35" t="s">
        <v>20</v>
      </c>
      <c r="B6" s="45">
        <f>+'[1]Puentes 3ra Nva Op BID-1092'!F7</f>
        <v>45</v>
      </c>
      <c r="C6" s="37">
        <v>1</v>
      </c>
    </row>
    <row r="7" spans="1:3" x14ac:dyDescent="0.25">
      <c r="A7" s="35" t="s">
        <v>43</v>
      </c>
      <c r="B7" s="45">
        <f>+'[1]Puentes 3ra Nva Op BID-1092'!F5</f>
        <v>90</v>
      </c>
      <c r="C7" s="37">
        <v>2</v>
      </c>
    </row>
    <row r="8" spans="1:3" x14ac:dyDescent="0.25">
      <c r="A8" s="42" t="s">
        <v>75</v>
      </c>
      <c r="B8" s="45">
        <f>+'[1]Puentes 3ra Nva Op BID-1092'!F6</f>
        <v>15</v>
      </c>
      <c r="C8" s="46">
        <v>1</v>
      </c>
    </row>
    <row r="9" spans="1:3" x14ac:dyDescent="0.25">
      <c r="A9" s="42" t="s">
        <v>60</v>
      </c>
      <c r="B9" s="47">
        <v>75</v>
      </c>
      <c r="C9" s="48">
        <v>2</v>
      </c>
    </row>
    <row r="10" spans="1:3" ht="15.75" customHeight="1" thickBot="1" x14ac:dyDescent="0.3">
      <c r="A10" s="49" t="s">
        <v>72</v>
      </c>
      <c r="B10" s="50">
        <f>SUM(B3:B9)</f>
        <v>600</v>
      </c>
      <c r="C10" s="51">
        <f>SUM(C3:C9)</f>
        <v>16</v>
      </c>
    </row>
  </sheetData>
  <mergeCells count="1">
    <mergeCell ref="A1:C1"/>
  </mergeCells>
  <pageMargins left="0.7" right="0.7" top="0.75" bottom="0.75" header="0.3" footer="0.3"/>
  <pageSetup paperSize="21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sqref="A1:H22"/>
    </sheetView>
  </sheetViews>
  <sheetFormatPr defaultRowHeight="15" x14ac:dyDescent="0.25"/>
  <sheetData>
    <row r="1" spans="1:8" ht="15.75" customHeight="1" thickBot="1" x14ac:dyDescent="0.3">
      <c r="A1" s="149" t="s">
        <v>83</v>
      </c>
      <c r="B1" s="154" t="s">
        <v>84</v>
      </c>
      <c r="C1" s="153"/>
      <c r="D1" s="153"/>
      <c r="E1" s="153"/>
      <c r="F1" s="153"/>
      <c r="G1" s="153"/>
      <c r="H1" s="155"/>
    </row>
    <row r="2" spans="1:8" ht="25.5" customHeight="1" x14ac:dyDescent="0.25">
      <c r="A2" s="157" t="s">
        <v>85</v>
      </c>
      <c r="B2" s="159" t="s">
        <v>86</v>
      </c>
      <c r="C2" s="160"/>
      <c r="D2" s="161"/>
      <c r="E2" s="165" t="s">
        <v>87</v>
      </c>
      <c r="F2" s="166"/>
      <c r="G2" s="165" t="s">
        <v>89</v>
      </c>
      <c r="H2" s="166"/>
    </row>
    <row r="3" spans="1:8" ht="15.75" customHeight="1" thickBot="1" x14ac:dyDescent="0.3">
      <c r="A3" s="158"/>
      <c r="B3" s="162"/>
      <c r="C3" s="163"/>
      <c r="D3" s="164"/>
      <c r="E3" s="168" t="s">
        <v>88</v>
      </c>
      <c r="F3" s="169"/>
      <c r="G3" s="168">
        <v>8</v>
      </c>
      <c r="H3" s="169"/>
    </row>
    <row r="4" spans="1:8" ht="21.75" customHeight="1" thickBot="1" x14ac:dyDescent="0.3">
      <c r="A4" s="170" t="s">
        <v>90</v>
      </c>
      <c r="B4" s="171"/>
      <c r="C4" s="171"/>
      <c r="D4" s="171"/>
      <c r="E4" s="171"/>
      <c r="F4" s="171"/>
      <c r="G4" s="171"/>
      <c r="H4" s="172"/>
    </row>
    <row r="5" spans="1:8" ht="26.25" thickBot="1" x14ac:dyDescent="0.3">
      <c r="A5" s="150" t="s">
        <v>0</v>
      </c>
      <c r="B5" s="173" t="s">
        <v>91</v>
      </c>
      <c r="C5" s="174"/>
      <c r="D5" s="174"/>
      <c r="E5" s="174"/>
      <c r="F5" s="174"/>
      <c r="G5" s="174"/>
      <c r="H5" s="175"/>
    </row>
    <row r="6" spans="1:8" ht="15.75" customHeight="1" thickBot="1" x14ac:dyDescent="0.3">
      <c r="A6" s="157" t="s">
        <v>92</v>
      </c>
      <c r="B6" s="176" t="s">
        <v>93</v>
      </c>
      <c r="C6" s="177"/>
      <c r="D6" s="177"/>
      <c r="E6" s="178"/>
      <c r="F6" s="176" t="s">
        <v>94</v>
      </c>
      <c r="G6" s="177"/>
      <c r="H6" s="178"/>
    </row>
    <row r="7" spans="1:8" x14ac:dyDescent="0.25">
      <c r="A7" s="156"/>
      <c r="B7" s="151" t="s">
        <v>95</v>
      </c>
      <c r="C7" s="165" t="s">
        <v>96</v>
      </c>
      <c r="D7" s="179"/>
      <c r="E7" s="166"/>
      <c r="F7" s="165" t="s">
        <v>95</v>
      </c>
      <c r="G7" s="166"/>
      <c r="H7" s="151" t="s">
        <v>96</v>
      </c>
    </row>
    <row r="8" spans="1:8" ht="15.75" thickBot="1" x14ac:dyDescent="0.3">
      <c r="A8" s="158"/>
      <c r="B8" s="152">
        <v>610408</v>
      </c>
      <c r="C8" s="168">
        <v>7014057</v>
      </c>
      <c r="D8" s="167"/>
      <c r="E8" s="169"/>
      <c r="F8" s="168">
        <v>623620</v>
      </c>
      <c r="G8" s="169"/>
      <c r="H8" s="152">
        <v>7007012</v>
      </c>
    </row>
    <row r="9" spans="1:8" ht="15.75" customHeight="1" thickBot="1" x14ac:dyDescent="0.3">
      <c r="A9" s="150" t="s">
        <v>97</v>
      </c>
      <c r="B9" s="176" t="s">
        <v>98</v>
      </c>
      <c r="C9" s="177"/>
      <c r="D9" s="178"/>
      <c r="E9" s="180" t="s">
        <v>99</v>
      </c>
      <c r="F9" s="181"/>
      <c r="G9" s="176" t="s">
        <v>100</v>
      </c>
      <c r="H9" s="178"/>
    </row>
    <row r="10" spans="1:8" ht="63.75" customHeight="1" thickBot="1" x14ac:dyDescent="0.3">
      <c r="A10" s="150" t="s">
        <v>101</v>
      </c>
      <c r="B10" s="182" t="s">
        <v>102</v>
      </c>
      <c r="C10" s="183"/>
      <c r="D10" s="183"/>
      <c r="E10" s="183"/>
      <c r="F10" s="183"/>
      <c r="G10" s="183"/>
      <c r="H10" s="184"/>
    </row>
    <row r="11" spans="1:8" ht="21.75" customHeight="1" thickBot="1" x14ac:dyDescent="0.3">
      <c r="A11" s="170" t="s">
        <v>103</v>
      </c>
      <c r="B11" s="171"/>
      <c r="C11" s="171"/>
      <c r="D11" s="171"/>
      <c r="E11" s="171"/>
      <c r="F11" s="171"/>
      <c r="G11" s="171"/>
      <c r="H11" s="172"/>
    </row>
    <row r="12" spans="1:8" ht="15.75" customHeight="1" thickBot="1" x14ac:dyDescent="0.3">
      <c r="A12" s="180" t="s">
        <v>104</v>
      </c>
      <c r="B12" s="185"/>
      <c r="C12" s="181"/>
      <c r="D12" s="180" t="s">
        <v>105</v>
      </c>
      <c r="E12" s="185"/>
      <c r="F12" s="185"/>
      <c r="G12" s="185"/>
      <c r="H12" s="181"/>
    </row>
    <row r="13" spans="1:8" ht="15.75" customHeight="1" thickBot="1" x14ac:dyDescent="0.3">
      <c r="A13" s="186" t="s">
        <v>106</v>
      </c>
      <c r="B13" s="187"/>
      <c r="C13" s="188"/>
      <c r="D13" s="189">
        <v>612</v>
      </c>
      <c r="E13" s="190"/>
      <c r="F13" s="190"/>
      <c r="G13" s="190"/>
      <c r="H13" s="191"/>
    </row>
    <row r="14" spans="1:8" ht="15.75" customHeight="1" thickBot="1" x14ac:dyDescent="0.3">
      <c r="A14" s="186" t="s">
        <v>107</v>
      </c>
      <c r="B14" s="187"/>
      <c r="C14" s="188"/>
      <c r="D14" s="189">
        <v>168</v>
      </c>
      <c r="E14" s="190"/>
      <c r="F14" s="190"/>
      <c r="G14" s="190"/>
      <c r="H14" s="191"/>
    </row>
    <row r="15" spans="1:8" ht="15.75" customHeight="1" thickBot="1" x14ac:dyDescent="0.3">
      <c r="A15" s="186" t="s">
        <v>108</v>
      </c>
      <c r="B15" s="187"/>
      <c r="C15" s="188"/>
      <c r="D15" s="189">
        <v>111</v>
      </c>
      <c r="E15" s="190"/>
      <c r="F15" s="190"/>
      <c r="G15" s="190"/>
      <c r="H15" s="191"/>
    </row>
    <row r="16" spans="1:8" ht="15.75" customHeight="1" thickBot="1" x14ac:dyDescent="0.3">
      <c r="A16" s="186" t="s">
        <v>109</v>
      </c>
      <c r="B16" s="187"/>
      <c r="C16" s="188"/>
      <c r="D16" s="189">
        <v>50</v>
      </c>
      <c r="E16" s="190"/>
      <c r="F16" s="190"/>
      <c r="G16" s="190"/>
      <c r="H16" s="191"/>
    </row>
    <row r="17" spans="1:8" ht="15.75" customHeight="1" thickBot="1" x14ac:dyDescent="0.3">
      <c r="A17" s="186" t="s">
        <v>110</v>
      </c>
      <c r="B17" s="187"/>
      <c r="C17" s="188"/>
      <c r="D17" s="189">
        <v>71</v>
      </c>
      <c r="E17" s="190"/>
      <c r="F17" s="190"/>
      <c r="G17" s="190"/>
      <c r="H17" s="191"/>
    </row>
    <row r="18" spans="1:8" ht="21.75" thickBot="1" x14ac:dyDescent="0.3">
      <c r="A18" s="170" t="s">
        <v>125</v>
      </c>
      <c r="B18" s="171"/>
      <c r="C18" s="171"/>
      <c r="D18" s="171"/>
      <c r="E18" s="171"/>
      <c r="F18" s="171"/>
      <c r="G18" s="171"/>
      <c r="H18" s="172"/>
    </row>
    <row r="19" spans="1:8" x14ac:dyDescent="0.25">
      <c r="A19" s="157" t="s">
        <v>126</v>
      </c>
      <c r="B19" s="165" t="s">
        <v>86</v>
      </c>
      <c r="C19" s="179"/>
      <c r="D19" s="179"/>
      <c r="E19" s="166"/>
      <c r="F19" s="165" t="s">
        <v>128</v>
      </c>
      <c r="G19" s="179"/>
      <c r="H19" s="166"/>
    </row>
    <row r="20" spans="1:8" ht="15.75" thickBot="1" x14ac:dyDescent="0.3">
      <c r="A20" s="158"/>
      <c r="B20" s="168" t="s">
        <v>132</v>
      </c>
      <c r="C20" s="167"/>
      <c r="D20" s="167"/>
      <c r="E20" s="169"/>
      <c r="F20" s="168"/>
      <c r="G20" s="167"/>
      <c r="H20" s="169"/>
    </row>
    <row r="21" spans="1:8" ht="21.75" thickBot="1" x14ac:dyDescent="0.3">
      <c r="A21" s="170" t="s">
        <v>129</v>
      </c>
      <c r="B21" s="171"/>
      <c r="C21" s="171"/>
      <c r="D21" s="171"/>
      <c r="E21" s="171"/>
      <c r="F21" s="171"/>
      <c r="G21" s="171"/>
      <c r="H21" s="172"/>
    </row>
    <row r="22" spans="1:8" ht="15.75" thickBot="1" x14ac:dyDescent="0.3">
      <c r="A22" s="198" t="s">
        <v>130</v>
      </c>
      <c r="B22" s="176"/>
      <c r="C22" s="177"/>
      <c r="D22" s="178"/>
      <c r="E22" s="176" t="s">
        <v>131</v>
      </c>
      <c r="F22" s="178"/>
      <c r="G22" s="176"/>
      <c r="H22" s="178"/>
    </row>
  </sheetData>
  <mergeCells count="42">
    <mergeCell ref="A21:H21"/>
    <mergeCell ref="B22:D22"/>
    <mergeCell ref="E22:F22"/>
    <mergeCell ref="G22:H22"/>
    <mergeCell ref="A16:C16"/>
    <mergeCell ref="D16:H16"/>
    <mergeCell ref="A17:C17"/>
    <mergeCell ref="D17:H17"/>
    <mergeCell ref="A18:H18"/>
    <mergeCell ref="A19:A20"/>
    <mergeCell ref="B19:E19"/>
    <mergeCell ref="B20:E20"/>
    <mergeCell ref="F19:H20"/>
    <mergeCell ref="A13:C13"/>
    <mergeCell ref="D13:H13"/>
    <mergeCell ref="A14:C14"/>
    <mergeCell ref="D14:H14"/>
    <mergeCell ref="A15:C15"/>
    <mergeCell ref="D15:H15"/>
    <mergeCell ref="B9:D9"/>
    <mergeCell ref="E9:F9"/>
    <mergeCell ref="G9:H9"/>
    <mergeCell ref="B10:H10"/>
    <mergeCell ref="A11:H11"/>
    <mergeCell ref="A12:C12"/>
    <mergeCell ref="D12:H12"/>
    <mergeCell ref="A4:H4"/>
    <mergeCell ref="B5:H5"/>
    <mergeCell ref="A6:A8"/>
    <mergeCell ref="B6:E6"/>
    <mergeCell ref="F6:H6"/>
    <mergeCell ref="C7:E7"/>
    <mergeCell ref="C8:E8"/>
    <mergeCell ref="F7:G7"/>
    <mergeCell ref="F8:G8"/>
    <mergeCell ref="B1:H1"/>
    <mergeCell ref="A2:A3"/>
    <mergeCell ref="B2:D3"/>
    <mergeCell ref="E2:F2"/>
    <mergeCell ref="E3:F3"/>
    <mergeCell ref="G2:H2"/>
    <mergeCell ref="G3:H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opLeftCell="A7" workbookViewId="0">
      <selection sqref="A1:H28"/>
    </sheetView>
  </sheetViews>
  <sheetFormatPr defaultRowHeight="15" x14ac:dyDescent="0.25"/>
  <sheetData>
    <row r="1" spans="1:8" ht="15.75" thickBot="1" x14ac:dyDescent="0.3">
      <c r="A1" s="149" t="s">
        <v>83</v>
      </c>
      <c r="B1" s="154" t="s">
        <v>14</v>
      </c>
      <c r="C1" s="153"/>
      <c r="D1" s="153"/>
      <c r="E1" s="153"/>
      <c r="F1" s="153"/>
      <c r="G1" s="153"/>
      <c r="H1" s="155"/>
    </row>
    <row r="2" spans="1:8" ht="25.5" customHeight="1" x14ac:dyDescent="0.25">
      <c r="A2" s="157" t="s">
        <v>85</v>
      </c>
      <c r="B2" s="159" t="s">
        <v>86</v>
      </c>
      <c r="C2" s="160"/>
      <c r="D2" s="161"/>
      <c r="E2" s="165" t="s">
        <v>87</v>
      </c>
      <c r="F2" s="166"/>
      <c r="G2" s="165" t="s">
        <v>111</v>
      </c>
      <c r="H2" s="166"/>
    </row>
    <row r="3" spans="1:8" ht="15.75" thickBot="1" x14ac:dyDescent="0.3">
      <c r="A3" s="158"/>
      <c r="B3" s="162"/>
      <c r="C3" s="163"/>
      <c r="D3" s="164"/>
      <c r="E3" s="168" t="s">
        <v>88</v>
      </c>
      <c r="F3" s="169"/>
      <c r="G3" s="168">
        <v>12</v>
      </c>
      <c r="H3" s="169"/>
    </row>
    <row r="4" spans="1:8" ht="21.75" thickBot="1" x14ac:dyDescent="0.3">
      <c r="A4" s="170" t="s">
        <v>90</v>
      </c>
      <c r="B4" s="171"/>
      <c r="C4" s="171"/>
      <c r="D4" s="171"/>
      <c r="E4" s="171"/>
      <c r="F4" s="171"/>
      <c r="G4" s="171"/>
      <c r="H4" s="172"/>
    </row>
    <row r="5" spans="1:8" ht="26.25" thickBot="1" x14ac:dyDescent="0.3">
      <c r="A5" s="150" t="s">
        <v>0</v>
      </c>
      <c r="B5" s="173" t="s">
        <v>91</v>
      </c>
      <c r="C5" s="174"/>
      <c r="D5" s="174"/>
      <c r="E5" s="174"/>
      <c r="F5" s="174"/>
      <c r="G5" s="174"/>
      <c r="H5" s="175"/>
    </row>
    <row r="6" spans="1:8" ht="15.75" thickBot="1" x14ac:dyDescent="0.3">
      <c r="A6" s="157" t="s">
        <v>92</v>
      </c>
      <c r="B6" s="176" t="s">
        <v>93</v>
      </c>
      <c r="C6" s="177"/>
      <c r="D6" s="177"/>
      <c r="E6" s="178"/>
      <c r="F6" s="176" t="s">
        <v>94</v>
      </c>
      <c r="G6" s="177"/>
      <c r="H6" s="178"/>
    </row>
    <row r="7" spans="1:8" x14ac:dyDescent="0.25">
      <c r="A7" s="156"/>
      <c r="B7" s="151" t="s">
        <v>95</v>
      </c>
      <c r="C7" s="165" t="s">
        <v>96</v>
      </c>
      <c r="D7" s="179"/>
      <c r="E7" s="166"/>
      <c r="F7" s="165" t="s">
        <v>95</v>
      </c>
      <c r="G7" s="166"/>
      <c r="H7" s="151" t="s">
        <v>96</v>
      </c>
    </row>
    <row r="8" spans="1:8" ht="15.75" thickBot="1" x14ac:dyDescent="0.3">
      <c r="A8" s="158"/>
      <c r="B8" s="152">
        <v>578228</v>
      </c>
      <c r="C8" s="168">
        <v>7020319</v>
      </c>
      <c r="D8" s="167"/>
      <c r="E8" s="169"/>
      <c r="F8" s="168">
        <v>597897</v>
      </c>
      <c r="G8" s="169"/>
      <c r="H8" s="152">
        <v>7002618</v>
      </c>
    </row>
    <row r="9" spans="1:8" ht="15.75" thickBot="1" x14ac:dyDescent="0.3">
      <c r="A9" s="150" t="s">
        <v>97</v>
      </c>
      <c r="B9" s="176" t="s">
        <v>112</v>
      </c>
      <c r="C9" s="177"/>
      <c r="D9" s="178"/>
      <c r="E9" s="180" t="s">
        <v>99</v>
      </c>
      <c r="F9" s="181"/>
      <c r="G9" s="176" t="s">
        <v>100</v>
      </c>
      <c r="H9" s="178"/>
    </row>
    <row r="10" spans="1:8" ht="63.75" customHeight="1" thickBot="1" x14ac:dyDescent="0.3">
      <c r="A10" s="150" t="s">
        <v>101</v>
      </c>
      <c r="B10" s="182" t="s">
        <v>113</v>
      </c>
      <c r="C10" s="183"/>
      <c r="D10" s="183"/>
      <c r="E10" s="183"/>
      <c r="F10" s="183"/>
      <c r="G10" s="183"/>
      <c r="H10" s="184"/>
    </row>
    <row r="11" spans="1:8" ht="21.75" thickBot="1" x14ac:dyDescent="0.3">
      <c r="A11" s="170" t="s">
        <v>103</v>
      </c>
      <c r="B11" s="171"/>
      <c r="C11" s="171"/>
      <c r="D11" s="171"/>
      <c r="E11" s="171"/>
      <c r="F11" s="171"/>
      <c r="G11" s="171"/>
      <c r="H11" s="172"/>
    </row>
    <row r="12" spans="1:8" ht="15.75" thickBot="1" x14ac:dyDescent="0.3">
      <c r="A12" s="180" t="s">
        <v>104</v>
      </c>
      <c r="B12" s="185"/>
      <c r="C12" s="181"/>
      <c r="D12" s="180" t="s">
        <v>105</v>
      </c>
      <c r="E12" s="185"/>
      <c r="F12" s="185"/>
      <c r="G12" s="185"/>
      <c r="H12" s="181"/>
    </row>
    <row r="13" spans="1:8" ht="15.75" thickBot="1" x14ac:dyDescent="0.3">
      <c r="A13" s="192" t="s">
        <v>114</v>
      </c>
      <c r="B13" s="193"/>
      <c r="C13" s="194"/>
      <c r="D13" s="195">
        <v>643</v>
      </c>
      <c r="E13" s="196"/>
      <c r="F13" s="196"/>
      <c r="G13" s="196"/>
      <c r="H13" s="197"/>
    </row>
    <row r="14" spans="1:8" ht="15.75" thickBot="1" x14ac:dyDescent="0.3">
      <c r="A14" s="192" t="s">
        <v>115</v>
      </c>
      <c r="B14" s="193"/>
      <c r="C14" s="194"/>
      <c r="D14" s="195">
        <v>434</v>
      </c>
      <c r="E14" s="196"/>
      <c r="F14" s="196"/>
      <c r="G14" s="196"/>
      <c r="H14" s="197"/>
    </row>
    <row r="15" spans="1:8" ht="15.75" thickBot="1" x14ac:dyDescent="0.3">
      <c r="A15" s="192" t="s">
        <v>116</v>
      </c>
      <c r="B15" s="193"/>
      <c r="C15" s="194"/>
      <c r="D15" s="195">
        <v>117</v>
      </c>
      <c r="E15" s="196"/>
      <c r="F15" s="196"/>
      <c r="G15" s="196"/>
      <c r="H15" s="197"/>
    </row>
    <row r="16" spans="1:8" ht="15.75" thickBot="1" x14ac:dyDescent="0.3">
      <c r="A16" s="192" t="s">
        <v>117</v>
      </c>
      <c r="B16" s="193"/>
      <c r="C16" s="194"/>
      <c r="D16" s="195">
        <v>353</v>
      </c>
      <c r="E16" s="196"/>
      <c r="F16" s="196"/>
      <c r="G16" s="196"/>
      <c r="H16" s="197"/>
    </row>
    <row r="17" spans="1:8" ht="15.75" thickBot="1" x14ac:dyDescent="0.3">
      <c r="A17" s="192" t="s">
        <v>118</v>
      </c>
      <c r="B17" s="193"/>
      <c r="C17" s="194"/>
      <c r="D17" s="195">
        <v>250</v>
      </c>
      <c r="E17" s="196"/>
      <c r="F17" s="196"/>
      <c r="G17" s="196"/>
      <c r="H17" s="197"/>
    </row>
    <row r="18" spans="1:8" ht="15.75" thickBot="1" x14ac:dyDescent="0.3">
      <c r="A18" s="192" t="s">
        <v>119</v>
      </c>
      <c r="B18" s="193"/>
      <c r="C18" s="194"/>
      <c r="D18" s="195">
        <v>241</v>
      </c>
      <c r="E18" s="196"/>
      <c r="F18" s="196"/>
      <c r="G18" s="196"/>
      <c r="H18" s="197"/>
    </row>
    <row r="19" spans="1:8" ht="15.75" thickBot="1" x14ac:dyDescent="0.3">
      <c r="A19" s="192" t="s">
        <v>120</v>
      </c>
      <c r="B19" s="193"/>
      <c r="C19" s="194"/>
      <c r="D19" s="195">
        <v>246</v>
      </c>
      <c r="E19" s="196"/>
      <c r="F19" s="196"/>
      <c r="G19" s="196"/>
      <c r="H19" s="197"/>
    </row>
    <row r="20" spans="1:8" ht="15.75" thickBot="1" x14ac:dyDescent="0.3">
      <c r="A20" s="192" t="s">
        <v>121</v>
      </c>
      <c r="B20" s="193"/>
      <c r="C20" s="194"/>
      <c r="D20" s="195">
        <v>222</v>
      </c>
      <c r="E20" s="196"/>
      <c r="F20" s="196"/>
      <c r="G20" s="196"/>
      <c r="H20" s="197"/>
    </row>
    <row r="21" spans="1:8" ht="15.75" thickBot="1" x14ac:dyDescent="0.3">
      <c r="A21" s="192" t="s">
        <v>122</v>
      </c>
      <c r="B21" s="193"/>
      <c r="C21" s="194"/>
      <c r="D21" s="195">
        <v>416</v>
      </c>
      <c r="E21" s="196"/>
      <c r="F21" s="196"/>
      <c r="G21" s="196"/>
      <c r="H21" s="197"/>
    </row>
    <row r="22" spans="1:8" ht="15.75" thickBot="1" x14ac:dyDescent="0.3">
      <c r="A22" s="192" t="s">
        <v>123</v>
      </c>
      <c r="B22" s="193"/>
      <c r="C22" s="194"/>
      <c r="D22" s="195">
        <v>398</v>
      </c>
      <c r="E22" s="196"/>
      <c r="F22" s="196"/>
      <c r="G22" s="196"/>
      <c r="H22" s="197"/>
    </row>
    <row r="23" spans="1:8" ht="15.75" thickBot="1" x14ac:dyDescent="0.3">
      <c r="A23" s="192" t="s">
        <v>124</v>
      </c>
      <c r="B23" s="193"/>
      <c r="C23" s="194"/>
      <c r="D23" s="195">
        <v>196</v>
      </c>
      <c r="E23" s="196"/>
      <c r="F23" s="196"/>
      <c r="G23" s="196"/>
      <c r="H23" s="197"/>
    </row>
    <row r="24" spans="1:8" ht="21.75" thickBot="1" x14ac:dyDescent="0.3">
      <c r="A24" s="170" t="s">
        <v>125</v>
      </c>
      <c r="B24" s="171"/>
      <c r="C24" s="171"/>
      <c r="D24" s="171"/>
      <c r="E24" s="171"/>
      <c r="F24" s="171"/>
      <c r="G24" s="171"/>
      <c r="H24" s="172"/>
    </row>
    <row r="25" spans="1:8" x14ac:dyDescent="0.25">
      <c r="A25" s="157" t="s">
        <v>126</v>
      </c>
      <c r="B25" s="165" t="s">
        <v>86</v>
      </c>
      <c r="C25" s="179"/>
      <c r="D25" s="179"/>
      <c r="E25" s="166"/>
      <c r="F25" s="165" t="s">
        <v>128</v>
      </c>
      <c r="G25" s="179"/>
      <c r="H25" s="166"/>
    </row>
    <row r="26" spans="1:8" ht="15.75" thickBot="1" x14ac:dyDescent="0.3">
      <c r="A26" s="158"/>
      <c r="B26" s="168" t="s">
        <v>127</v>
      </c>
      <c r="C26" s="167"/>
      <c r="D26" s="167"/>
      <c r="E26" s="169"/>
      <c r="F26" s="168"/>
      <c r="G26" s="167"/>
      <c r="H26" s="169"/>
    </row>
    <row r="27" spans="1:8" ht="21.75" thickBot="1" x14ac:dyDescent="0.3">
      <c r="A27" s="170" t="s">
        <v>129</v>
      </c>
      <c r="B27" s="171"/>
      <c r="C27" s="171"/>
      <c r="D27" s="171"/>
      <c r="E27" s="171"/>
      <c r="F27" s="171"/>
      <c r="G27" s="171"/>
      <c r="H27" s="172"/>
    </row>
    <row r="28" spans="1:8" ht="15.75" thickBot="1" x14ac:dyDescent="0.3">
      <c r="A28" s="150" t="s">
        <v>130</v>
      </c>
      <c r="B28" s="176"/>
      <c r="C28" s="177"/>
      <c r="D28" s="178"/>
      <c r="E28" s="176" t="s">
        <v>131</v>
      </c>
      <c r="F28" s="178"/>
      <c r="G28" s="176"/>
      <c r="H28" s="178"/>
    </row>
  </sheetData>
  <mergeCells count="54">
    <mergeCell ref="A27:H27"/>
    <mergeCell ref="B28:D28"/>
    <mergeCell ref="E28:F28"/>
    <mergeCell ref="G28:H28"/>
    <mergeCell ref="A22:C22"/>
    <mergeCell ref="D22:H22"/>
    <mergeCell ref="A23:C23"/>
    <mergeCell ref="D23:H23"/>
    <mergeCell ref="A24:H24"/>
    <mergeCell ref="A25:A26"/>
    <mergeCell ref="B25:E25"/>
    <mergeCell ref="B26:E26"/>
    <mergeCell ref="F25:H26"/>
    <mergeCell ref="A19:C19"/>
    <mergeCell ref="D19:H19"/>
    <mergeCell ref="A20:C20"/>
    <mergeCell ref="D20:H20"/>
    <mergeCell ref="A21:C21"/>
    <mergeCell ref="D21:H21"/>
    <mergeCell ref="A16:C16"/>
    <mergeCell ref="D16:H16"/>
    <mergeCell ref="A17:C17"/>
    <mergeCell ref="D17:H17"/>
    <mergeCell ref="A18:C18"/>
    <mergeCell ref="D18:H18"/>
    <mergeCell ref="A13:C13"/>
    <mergeCell ref="D13:H13"/>
    <mergeCell ref="A14:C14"/>
    <mergeCell ref="D14:H14"/>
    <mergeCell ref="A15:C15"/>
    <mergeCell ref="D15:H15"/>
    <mergeCell ref="B9:D9"/>
    <mergeCell ref="E9:F9"/>
    <mergeCell ref="G9:H9"/>
    <mergeCell ref="B10:H10"/>
    <mergeCell ref="A11:H11"/>
    <mergeCell ref="A12:C12"/>
    <mergeCell ref="D12:H12"/>
    <mergeCell ref="A4:H4"/>
    <mergeCell ref="B5:H5"/>
    <mergeCell ref="A6:A8"/>
    <mergeCell ref="B6:E6"/>
    <mergeCell ref="F6:H6"/>
    <mergeCell ref="C7:E7"/>
    <mergeCell ref="C8:E8"/>
    <mergeCell ref="F7:G7"/>
    <mergeCell ref="F8:G8"/>
    <mergeCell ref="B1:H1"/>
    <mergeCell ref="A2:A3"/>
    <mergeCell ref="B2:D3"/>
    <mergeCell ref="E2:F2"/>
    <mergeCell ref="E3:F3"/>
    <mergeCell ref="G2:H2"/>
    <mergeCell ref="G3:H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B1" sqref="B1:H1"/>
    </sheetView>
  </sheetViews>
  <sheetFormatPr defaultRowHeight="15" x14ac:dyDescent="0.25"/>
  <sheetData>
    <row r="1" spans="1:8" ht="15.75" thickBot="1" x14ac:dyDescent="0.3">
      <c r="A1" s="149" t="s">
        <v>83</v>
      </c>
      <c r="B1" s="200" t="s">
        <v>18</v>
      </c>
      <c r="C1" s="199"/>
      <c r="D1" s="199"/>
      <c r="E1" s="199"/>
      <c r="F1" s="199"/>
      <c r="G1" s="199"/>
      <c r="H1" s="201"/>
    </row>
    <row r="2" spans="1:8" ht="25.5" customHeight="1" x14ac:dyDescent="0.25">
      <c r="A2" s="157" t="s">
        <v>85</v>
      </c>
      <c r="B2" s="165" t="s">
        <v>86</v>
      </c>
      <c r="C2" s="179"/>
      <c r="D2" s="166"/>
      <c r="E2" s="165" t="s">
        <v>87</v>
      </c>
      <c r="F2" s="166"/>
      <c r="G2" s="165" t="s">
        <v>133</v>
      </c>
      <c r="H2" s="166"/>
    </row>
    <row r="3" spans="1:8" ht="15.75" thickBot="1" x14ac:dyDescent="0.3">
      <c r="A3" s="158"/>
      <c r="B3" s="168"/>
      <c r="C3" s="167"/>
      <c r="D3" s="169"/>
      <c r="E3" s="168" t="s">
        <v>88</v>
      </c>
      <c r="F3" s="169"/>
      <c r="G3" s="168">
        <v>21</v>
      </c>
      <c r="H3" s="169"/>
    </row>
    <row r="4" spans="1:8" ht="21.75" thickBot="1" x14ac:dyDescent="0.3">
      <c r="A4" s="170" t="s">
        <v>90</v>
      </c>
      <c r="B4" s="171"/>
      <c r="C4" s="171"/>
      <c r="D4" s="171"/>
      <c r="E4" s="171"/>
      <c r="F4" s="171"/>
      <c r="G4" s="171"/>
      <c r="H4" s="172"/>
    </row>
    <row r="5" spans="1:8" ht="26.25" thickBot="1" x14ac:dyDescent="0.3">
      <c r="A5" s="150" t="s">
        <v>0</v>
      </c>
      <c r="B5" s="202" t="s">
        <v>64</v>
      </c>
      <c r="C5" s="203"/>
      <c r="D5" s="203"/>
      <c r="E5" s="203"/>
      <c r="F5" s="203"/>
      <c r="G5" s="203"/>
      <c r="H5" s="204"/>
    </row>
    <row r="6" spans="1:8" ht="15.75" thickBot="1" x14ac:dyDescent="0.3">
      <c r="A6" s="157" t="s">
        <v>92</v>
      </c>
      <c r="B6" s="176" t="s">
        <v>93</v>
      </c>
      <c r="C6" s="177"/>
      <c r="D6" s="177"/>
      <c r="E6" s="178"/>
      <c r="F6" s="176" t="s">
        <v>94</v>
      </c>
      <c r="G6" s="177"/>
      <c r="H6" s="178"/>
    </row>
    <row r="7" spans="1:8" x14ac:dyDescent="0.25">
      <c r="A7" s="156"/>
      <c r="B7" s="151" t="s">
        <v>95</v>
      </c>
      <c r="C7" s="165" t="s">
        <v>96</v>
      </c>
      <c r="D7" s="179"/>
      <c r="E7" s="166"/>
      <c r="F7" s="165" t="s">
        <v>95</v>
      </c>
      <c r="G7" s="166"/>
      <c r="H7" s="151" t="s">
        <v>96</v>
      </c>
    </row>
    <row r="8" spans="1:8" ht="15.75" thickBot="1" x14ac:dyDescent="0.3">
      <c r="A8" s="158"/>
      <c r="B8" s="152">
        <v>683820</v>
      </c>
      <c r="C8" s="168">
        <v>7236312</v>
      </c>
      <c r="D8" s="167"/>
      <c r="E8" s="169"/>
      <c r="F8" s="168">
        <v>673426</v>
      </c>
      <c r="G8" s="169"/>
      <c r="H8" s="152">
        <v>7264526</v>
      </c>
    </row>
    <row r="9" spans="1:8" ht="15.75" thickBot="1" x14ac:dyDescent="0.3">
      <c r="A9" s="150" t="s">
        <v>97</v>
      </c>
      <c r="B9" s="176" t="s">
        <v>134</v>
      </c>
      <c r="C9" s="177"/>
      <c r="D9" s="178"/>
      <c r="E9" s="180" t="s">
        <v>99</v>
      </c>
      <c r="F9" s="181"/>
      <c r="G9" s="176" t="s">
        <v>135</v>
      </c>
      <c r="H9" s="178"/>
    </row>
    <row r="10" spans="1:8" ht="51" customHeight="1" thickBot="1" x14ac:dyDescent="0.3">
      <c r="A10" s="150" t="s">
        <v>101</v>
      </c>
      <c r="B10" s="182" t="s">
        <v>136</v>
      </c>
      <c r="C10" s="183"/>
      <c r="D10" s="183"/>
      <c r="E10" s="183"/>
      <c r="F10" s="183"/>
      <c r="G10" s="183"/>
      <c r="H10" s="184"/>
    </row>
    <row r="11" spans="1:8" ht="21.75" thickBot="1" x14ac:dyDescent="0.3">
      <c r="A11" s="170" t="s">
        <v>103</v>
      </c>
      <c r="B11" s="171"/>
      <c r="C11" s="171"/>
      <c r="D11" s="171"/>
      <c r="E11" s="171"/>
      <c r="F11" s="171"/>
      <c r="G11" s="171"/>
      <c r="H11" s="172"/>
    </row>
    <row r="12" spans="1:8" ht="15.75" thickBot="1" x14ac:dyDescent="0.3">
      <c r="A12" s="180" t="s">
        <v>104</v>
      </c>
      <c r="B12" s="185"/>
      <c r="C12" s="181"/>
      <c r="D12" s="180" t="s">
        <v>105</v>
      </c>
      <c r="E12" s="185"/>
      <c r="F12" s="185"/>
      <c r="G12" s="185"/>
      <c r="H12" s="181"/>
    </row>
    <row r="13" spans="1:8" ht="15.75" thickBot="1" x14ac:dyDescent="0.3">
      <c r="A13" s="186" t="s">
        <v>137</v>
      </c>
      <c r="B13" s="187"/>
      <c r="C13" s="188"/>
      <c r="D13" s="189">
        <v>848</v>
      </c>
      <c r="E13" s="190"/>
      <c r="F13" s="190"/>
      <c r="G13" s="190"/>
      <c r="H13" s="191"/>
    </row>
    <row r="14" spans="1:8" ht="15.75" thickBot="1" x14ac:dyDescent="0.3">
      <c r="A14" s="186" t="s">
        <v>138</v>
      </c>
      <c r="B14" s="187"/>
      <c r="C14" s="188"/>
      <c r="D14" s="189">
        <v>963</v>
      </c>
      <c r="E14" s="190"/>
      <c r="F14" s="190"/>
      <c r="G14" s="190"/>
      <c r="H14" s="191"/>
    </row>
    <row r="15" spans="1:8" ht="21.75" thickBot="1" x14ac:dyDescent="0.3">
      <c r="A15" s="170" t="s">
        <v>125</v>
      </c>
      <c r="B15" s="171"/>
      <c r="C15" s="171"/>
      <c r="D15" s="171"/>
      <c r="E15" s="171"/>
      <c r="F15" s="171"/>
      <c r="G15" s="171"/>
      <c r="H15" s="172"/>
    </row>
    <row r="16" spans="1:8" x14ac:dyDescent="0.25">
      <c r="A16" s="157" t="s">
        <v>139</v>
      </c>
      <c r="B16" s="165" t="s">
        <v>86</v>
      </c>
      <c r="C16" s="179"/>
      <c r="D16" s="179"/>
      <c r="E16" s="166"/>
      <c r="F16" s="165" t="s">
        <v>128</v>
      </c>
      <c r="G16" s="179"/>
      <c r="H16" s="166"/>
    </row>
    <row r="17" spans="1:8" ht="15.75" thickBot="1" x14ac:dyDescent="0.3">
      <c r="A17" s="158"/>
      <c r="B17" s="168" t="s">
        <v>132</v>
      </c>
      <c r="C17" s="167"/>
      <c r="D17" s="167"/>
      <c r="E17" s="169"/>
      <c r="F17" s="168"/>
      <c r="G17" s="167"/>
      <c r="H17" s="169"/>
    </row>
    <row r="18" spans="1:8" ht="21.75" thickBot="1" x14ac:dyDescent="0.3">
      <c r="A18" s="170" t="s">
        <v>129</v>
      </c>
      <c r="B18" s="171"/>
      <c r="C18" s="171"/>
      <c r="D18" s="171"/>
      <c r="E18" s="171"/>
      <c r="F18" s="171"/>
      <c r="G18" s="171"/>
      <c r="H18" s="172"/>
    </row>
    <row r="19" spans="1:8" ht="15.75" thickBot="1" x14ac:dyDescent="0.3">
      <c r="A19" s="198" t="s">
        <v>130</v>
      </c>
      <c r="B19" s="205">
        <v>0.49199999999999999</v>
      </c>
      <c r="C19" s="206"/>
      <c r="D19" s="207"/>
      <c r="E19" s="176" t="s">
        <v>131</v>
      </c>
      <c r="F19" s="178"/>
      <c r="G19" s="176" t="s">
        <v>140</v>
      </c>
      <c r="H19" s="178"/>
    </row>
  </sheetData>
  <mergeCells count="36">
    <mergeCell ref="A18:H18"/>
    <mergeCell ref="B19:D19"/>
    <mergeCell ref="E19:F19"/>
    <mergeCell ref="G19:H19"/>
    <mergeCell ref="A13:C13"/>
    <mergeCell ref="D13:H13"/>
    <mergeCell ref="A14:C14"/>
    <mergeCell ref="D14:H14"/>
    <mergeCell ref="A15:H15"/>
    <mergeCell ref="A16:A17"/>
    <mergeCell ref="B16:E16"/>
    <mergeCell ref="B17:E17"/>
    <mergeCell ref="F16:H17"/>
    <mergeCell ref="B9:D9"/>
    <mergeCell ref="E9:F9"/>
    <mergeCell ref="G9:H9"/>
    <mergeCell ref="B10:H10"/>
    <mergeCell ref="A11:H11"/>
    <mergeCell ref="A12:C12"/>
    <mergeCell ref="D12:H12"/>
    <mergeCell ref="A4:H4"/>
    <mergeCell ref="B5:H5"/>
    <mergeCell ref="A6:A8"/>
    <mergeCell ref="B6:E6"/>
    <mergeCell ref="F6:H6"/>
    <mergeCell ref="C7:E7"/>
    <mergeCell ref="C8:E8"/>
    <mergeCell ref="F7:G7"/>
    <mergeCell ref="F8:G8"/>
    <mergeCell ref="B1:H1"/>
    <mergeCell ref="A2:A3"/>
    <mergeCell ref="B2:D3"/>
    <mergeCell ref="E2:F2"/>
    <mergeCell ref="E3:F3"/>
    <mergeCell ref="G2:H2"/>
    <mergeCell ref="G3:H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K24" sqref="K24"/>
    </sheetView>
  </sheetViews>
  <sheetFormatPr defaultRowHeight="15" x14ac:dyDescent="0.25"/>
  <sheetData>
    <row r="1" spans="1:8" ht="15.75" thickBot="1" x14ac:dyDescent="0.3">
      <c r="A1" s="149" t="s">
        <v>83</v>
      </c>
      <c r="B1" s="200" t="s">
        <v>22</v>
      </c>
      <c r="C1" s="199"/>
      <c r="D1" s="199"/>
      <c r="E1" s="199"/>
      <c r="F1" s="199"/>
      <c r="G1" s="199"/>
      <c r="H1" s="201"/>
    </row>
    <row r="2" spans="1:8" ht="25.5" customHeight="1" x14ac:dyDescent="0.25">
      <c r="A2" s="157" t="s">
        <v>85</v>
      </c>
      <c r="B2" s="165" t="s">
        <v>86</v>
      </c>
      <c r="C2" s="179"/>
      <c r="D2" s="166"/>
      <c r="E2" s="165" t="s">
        <v>87</v>
      </c>
      <c r="F2" s="166"/>
      <c r="G2" s="165" t="s">
        <v>89</v>
      </c>
      <c r="H2" s="166"/>
    </row>
    <row r="3" spans="1:8" ht="15.75" thickBot="1" x14ac:dyDescent="0.3">
      <c r="A3" s="158"/>
      <c r="B3" s="168"/>
      <c r="C3" s="167"/>
      <c r="D3" s="169"/>
      <c r="E3" s="168" t="s">
        <v>141</v>
      </c>
      <c r="F3" s="169"/>
      <c r="G3" s="168">
        <v>25</v>
      </c>
      <c r="H3" s="169"/>
    </row>
    <row r="4" spans="1:8" ht="21.75" thickBot="1" x14ac:dyDescent="0.3">
      <c r="A4" s="170" t="s">
        <v>90</v>
      </c>
      <c r="B4" s="171"/>
      <c r="C4" s="171"/>
      <c r="D4" s="171"/>
      <c r="E4" s="171"/>
      <c r="F4" s="171"/>
      <c r="G4" s="171"/>
      <c r="H4" s="172"/>
    </row>
    <row r="5" spans="1:8" ht="26.25" thickBot="1" x14ac:dyDescent="0.3">
      <c r="A5" s="150" t="s">
        <v>0</v>
      </c>
      <c r="B5" s="200" t="s">
        <v>20</v>
      </c>
      <c r="C5" s="199"/>
      <c r="D5" s="199"/>
      <c r="E5" s="199"/>
      <c r="F5" s="199"/>
      <c r="G5" s="199"/>
      <c r="H5" s="201"/>
    </row>
    <row r="6" spans="1:8" ht="15.75" thickBot="1" x14ac:dyDescent="0.3">
      <c r="A6" s="157" t="s">
        <v>92</v>
      </c>
      <c r="B6" s="176" t="s">
        <v>93</v>
      </c>
      <c r="C6" s="177"/>
      <c r="D6" s="177"/>
      <c r="E6" s="178"/>
      <c r="F6" s="176" t="s">
        <v>94</v>
      </c>
      <c r="G6" s="177"/>
      <c r="H6" s="178"/>
    </row>
    <row r="7" spans="1:8" x14ac:dyDescent="0.25">
      <c r="A7" s="156"/>
      <c r="B7" s="151" t="s">
        <v>95</v>
      </c>
      <c r="C7" s="165" t="s">
        <v>96</v>
      </c>
      <c r="D7" s="179"/>
      <c r="E7" s="166"/>
      <c r="F7" s="165" t="s">
        <v>95</v>
      </c>
      <c r="G7" s="166"/>
      <c r="H7" s="151" t="s">
        <v>96</v>
      </c>
    </row>
    <row r="8" spans="1:8" ht="15.75" thickBot="1" x14ac:dyDescent="0.3">
      <c r="A8" s="158"/>
      <c r="B8" s="152">
        <v>482862</v>
      </c>
      <c r="C8" s="168">
        <v>7228292</v>
      </c>
      <c r="D8" s="167"/>
      <c r="E8" s="169"/>
      <c r="F8" s="168">
        <v>480604</v>
      </c>
      <c r="G8" s="169"/>
      <c r="H8" s="152">
        <v>7235971</v>
      </c>
    </row>
    <row r="9" spans="1:8" ht="15.75" thickBot="1" x14ac:dyDescent="0.3">
      <c r="A9" s="150" t="s">
        <v>97</v>
      </c>
      <c r="B9" s="176" t="s">
        <v>142</v>
      </c>
      <c r="C9" s="177"/>
      <c r="D9" s="178"/>
      <c r="E9" s="180" t="s">
        <v>99</v>
      </c>
      <c r="F9" s="181"/>
      <c r="G9" s="176" t="s">
        <v>135</v>
      </c>
      <c r="H9" s="178"/>
    </row>
    <row r="10" spans="1:8" ht="39" thickBot="1" x14ac:dyDescent="0.3">
      <c r="A10" s="150" t="s">
        <v>101</v>
      </c>
      <c r="B10" s="182" t="s">
        <v>143</v>
      </c>
      <c r="C10" s="183"/>
      <c r="D10" s="183"/>
      <c r="E10" s="183"/>
      <c r="F10" s="183"/>
      <c r="G10" s="183"/>
      <c r="H10" s="184"/>
    </row>
    <row r="11" spans="1:8" ht="21.75" thickBot="1" x14ac:dyDescent="0.3">
      <c r="A11" s="170" t="s">
        <v>103</v>
      </c>
      <c r="B11" s="171"/>
      <c r="C11" s="171"/>
      <c r="D11" s="171"/>
      <c r="E11" s="171"/>
      <c r="F11" s="171"/>
      <c r="G11" s="171"/>
      <c r="H11" s="172"/>
    </row>
    <row r="12" spans="1:8" ht="15.75" thickBot="1" x14ac:dyDescent="0.3">
      <c r="A12" s="180" t="s">
        <v>104</v>
      </c>
      <c r="B12" s="185"/>
      <c r="C12" s="181"/>
      <c r="D12" s="180" t="s">
        <v>105</v>
      </c>
      <c r="E12" s="185"/>
      <c r="F12" s="185"/>
      <c r="G12" s="185"/>
      <c r="H12" s="181"/>
    </row>
    <row r="13" spans="1:8" ht="15.75" thickBot="1" x14ac:dyDescent="0.3">
      <c r="A13" s="192" t="s">
        <v>144</v>
      </c>
      <c r="B13" s="193"/>
      <c r="C13" s="194"/>
      <c r="D13" s="189">
        <v>1292</v>
      </c>
      <c r="E13" s="190"/>
      <c r="F13" s="190"/>
      <c r="G13" s="190"/>
      <c r="H13" s="191"/>
    </row>
    <row r="14" spans="1:8" ht="15.75" thickBot="1" x14ac:dyDescent="0.3">
      <c r="A14" s="192" t="s">
        <v>145</v>
      </c>
      <c r="B14" s="193"/>
      <c r="C14" s="194"/>
      <c r="D14" s="189">
        <v>1175</v>
      </c>
      <c r="E14" s="190"/>
      <c r="F14" s="190"/>
      <c r="G14" s="190"/>
      <c r="H14" s="191"/>
    </row>
    <row r="15" spans="1:8" ht="15.75" thickBot="1" x14ac:dyDescent="0.3">
      <c r="A15" s="192" t="s">
        <v>146</v>
      </c>
      <c r="B15" s="193"/>
      <c r="C15" s="194"/>
      <c r="D15" s="189">
        <v>897</v>
      </c>
      <c r="E15" s="190"/>
      <c r="F15" s="190"/>
      <c r="G15" s="190"/>
      <c r="H15" s="191"/>
    </row>
    <row r="16" spans="1:8" ht="21.75" thickBot="1" x14ac:dyDescent="0.3">
      <c r="A16" s="170" t="s">
        <v>125</v>
      </c>
      <c r="B16" s="171"/>
      <c r="C16" s="171"/>
      <c r="D16" s="171"/>
      <c r="E16" s="171"/>
      <c r="F16" s="171"/>
      <c r="G16" s="171"/>
      <c r="H16" s="172"/>
    </row>
    <row r="17" spans="1:8" x14ac:dyDescent="0.25">
      <c r="A17" s="157" t="s">
        <v>147</v>
      </c>
      <c r="B17" s="165" t="s">
        <v>86</v>
      </c>
      <c r="C17" s="179"/>
      <c r="D17" s="179"/>
      <c r="E17" s="166"/>
      <c r="F17" s="165" t="s">
        <v>128</v>
      </c>
      <c r="G17" s="179"/>
      <c r="H17" s="166"/>
    </row>
    <row r="18" spans="1:8" ht="15.75" thickBot="1" x14ac:dyDescent="0.3">
      <c r="A18" s="158"/>
      <c r="B18" s="168" t="s">
        <v>127</v>
      </c>
      <c r="C18" s="167"/>
      <c r="D18" s="167"/>
      <c r="E18" s="169"/>
      <c r="F18" s="168"/>
      <c r="G18" s="167"/>
      <c r="H18" s="169"/>
    </row>
    <row r="19" spans="1:8" ht="21.75" thickBot="1" x14ac:dyDescent="0.3">
      <c r="A19" s="170" t="s">
        <v>129</v>
      </c>
      <c r="B19" s="171"/>
      <c r="C19" s="171"/>
      <c r="D19" s="171"/>
      <c r="E19" s="171"/>
      <c r="F19" s="171"/>
      <c r="G19" s="171"/>
      <c r="H19" s="172"/>
    </row>
    <row r="20" spans="1:8" ht="15.75" thickBot="1" x14ac:dyDescent="0.3">
      <c r="A20" s="198" t="s">
        <v>130</v>
      </c>
      <c r="B20" s="176" t="s">
        <v>148</v>
      </c>
      <c r="C20" s="177"/>
      <c r="D20" s="178"/>
      <c r="E20" s="176" t="s">
        <v>131</v>
      </c>
      <c r="F20" s="178"/>
      <c r="G20" s="176" t="s">
        <v>149</v>
      </c>
      <c r="H20" s="178"/>
    </row>
  </sheetData>
  <mergeCells count="38">
    <mergeCell ref="B20:D20"/>
    <mergeCell ref="E20:F20"/>
    <mergeCell ref="G20:H20"/>
    <mergeCell ref="A16:H16"/>
    <mergeCell ref="A17:A18"/>
    <mergeCell ref="B17:E17"/>
    <mergeCell ref="B18:E18"/>
    <mergeCell ref="F17:H18"/>
    <mergeCell ref="A19:H19"/>
    <mergeCell ref="A13:C13"/>
    <mergeCell ref="D13:H13"/>
    <mergeCell ref="A14:C14"/>
    <mergeCell ref="D14:H14"/>
    <mergeCell ref="A15:C15"/>
    <mergeCell ref="D15:H15"/>
    <mergeCell ref="B9:D9"/>
    <mergeCell ref="E9:F9"/>
    <mergeCell ref="G9:H9"/>
    <mergeCell ref="B10:H10"/>
    <mergeCell ref="A11:H11"/>
    <mergeCell ref="A12:C12"/>
    <mergeCell ref="D12:H12"/>
    <mergeCell ref="A4:H4"/>
    <mergeCell ref="B5:H5"/>
    <mergeCell ref="A6:A8"/>
    <mergeCell ref="B6:E6"/>
    <mergeCell ref="F6:H6"/>
    <mergeCell ref="C7:E7"/>
    <mergeCell ref="C8:E8"/>
    <mergeCell ref="F7:G7"/>
    <mergeCell ref="F8:G8"/>
    <mergeCell ref="B1:H1"/>
    <mergeCell ref="A2:A3"/>
    <mergeCell ref="B2:D3"/>
    <mergeCell ref="E2:F2"/>
    <mergeCell ref="E3:F3"/>
    <mergeCell ref="G2:H2"/>
    <mergeCell ref="G3:H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sqref="A1:H19"/>
    </sheetView>
  </sheetViews>
  <sheetFormatPr defaultRowHeight="15" x14ac:dyDescent="0.25"/>
  <sheetData>
    <row r="1" spans="1:8" ht="15.75" thickBot="1" x14ac:dyDescent="0.3">
      <c r="A1" s="149" t="s">
        <v>83</v>
      </c>
      <c r="B1" s="200" t="s">
        <v>26</v>
      </c>
      <c r="C1" s="199"/>
      <c r="D1" s="199"/>
      <c r="E1" s="199"/>
      <c r="F1" s="199"/>
      <c r="G1" s="199"/>
      <c r="H1" s="201"/>
    </row>
    <row r="2" spans="1:8" ht="25.5" customHeight="1" x14ac:dyDescent="0.25">
      <c r="A2" s="157" t="s">
        <v>85</v>
      </c>
      <c r="B2" s="208" t="s">
        <v>86</v>
      </c>
      <c r="C2" s="209"/>
      <c r="D2" s="210"/>
      <c r="E2" s="165" t="s">
        <v>87</v>
      </c>
      <c r="F2" s="166"/>
      <c r="G2" s="165" t="s">
        <v>133</v>
      </c>
      <c r="H2" s="166"/>
    </row>
    <row r="3" spans="1:8" ht="15.75" thickBot="1" x14ac:dyDescent="0.3">
      <c r="A3" s="158"/>
      <c r="B3" s="211"/>
      <c r="C3" s="212"/>
      <c r="D3" s="213"/>
      <c r="E3" s="168" t="s">
        <v>88</v>
      </c>
      <c r="F3" s="169"/>
      <c r="G3" s="168">
        <v>21</v>
      </c>
      <c r="H3" s="169"/>
    </row>
    <row r="4" spans="1:8" ht="21.75" thickBot="1" x14ac:dyDescent="0.3">
      <c r="A4" s="170" t="s">
        <v>90</v>
      </c>
      <c r="B4" s="171"/>
      <c r="C4" s="171"/>
      <c r="D4" s="171"/>
      <c r="E4" s="171"/>
      <c r="F4" s="171"/>
      <c r="G4" s="171"/>
      <c r="H4" s="172"/>
    </row>
    <row r="5" spans="1:8" ht="26.25" thickBot="1" x14ac:dyDescent="0.3">
      <c r="A5" s="150" t="s">
        <v>0</v>
      </c>
      <c r="B5" s="176" t="s">
        <v>150</v>
      </c>
      <c r="C5" s="177"/>
      <c r="D5" s="177"/>
      <c r="E5" s="177"/>
      <c r="F5" s="177"/>
      <c r="G5" s="177"/>
      <c r="H5" s="178"/>
    </row>
    <row r="6" spans="1:8" ht="15.75" thickBot="1" x14ac:dyDescent="0.3">
      <c r="A6" s="157" t="s">
        <v>92</v>
      </c>
      <c r="B6" s="176" t="s">
        <v>93</v>
      </c>
      <c r="C6" s="177"/>
      <c r="D6" s="177"/>
      <c r="E6" s="178"/>
      <c r="F6" s="176" t="s">
        <v>94</v>
      </c>
      <c r="G6" s="177"/>
      <c r="H6" s="178"/>
    </row>
    <row r="7" spans="1:8" x14ac:dyDescent="0.25">
      <c r="A7" s="156"/>
      <c r="B7" s="151" t="s">
        <v>95</v>
      </c>
      <c r="C7" s="165" t="s">
        <v>96</v>
      </c>
      <c r="D7" s="179"/>
      <c r="E7" s="166"/>
      <c r="F7" s="165" t="s">
        <v>95</v>
      </c>
      <c r="G7" s="166"/>
      <c r="H7" s="151" t="s">
        <v>96</v>
      </c>
    </row>
    <row r="8" spans="1:8" ht="15.75" thickBot="1" x14ac:dyDescent="0.3">
      <c r="A8" s="158"/>
      <c r="B8" s="152">
        <v>590735</v>
      </c>
      <c r="C8" s="168">
        <v>7347954</v>
      </c>
      <c r="D8" s="167"/>
      <c r="E8" s="169"/>
      <c r="F8" s="168">
        <v>606275</v>
      </c>
      <c r="G8" s="169"/>
      <c r="H8" s="152">
        <v>7345856</v>
      </c>
    </row>
    <row r="9" spans="1:8" ht="15.75" thickBot="1" x14ac:dyDescent="0.3">
      <c r="A9" s="150" t="s">
        <v>97</v>
      </c>
      <c r="B9" s="176" t="s">
        <v>151</v>
      </c>
      <c r="C9" s="177"/>
      <c r="D9" s="178"/>
      <c r="E9" s="180" t="s">
        <v>99</v>
      </c>
      <c r="F9" s="181"/>
      <c r="G9" s="176" t="s">
        <v>100</v>
      </c>
      <c r="H9" s="178"/>
    </row>
    <row r="10" spans="1:8" ht="63.75" customHeight="1" thickBot="1" x14ac:dyDescent="0.3">
      <c r="A10" s="150" t="s">
        <v>101</v>
      </c>
      <c r="B10" s="214" t="s">
        <v>152</v>
      </c>
      <c r="C10" s="215"/>
      <c r="D10" s="215"/>
      <c r="E10" s="215"/>
      <c r="F10" s="215"/>
      <c r="G10" s="215"/>
      <c r="H10" s="216"/>
    </row>
    <row r="11" spans="1:8" ht="21.75" thickBot="1" x14ac:dyDescent="0.3">
      <c r="A11" s="170" t="s">
        <v>103</v>
      </c>
      <c r="B11" s="171"/>
      <c r="C11" s="171"/>
      <c r="D11" s="171"/>
      <c r="E11" s="171"/>
      <c r="F11" s="171"/>
      <c r="G11" s="171"/>
      <c r="H11" s="172"/>
    </row>
    <row r="12" spans="1:8" ht="15.75" thickBot="1" x14ac:dyDescent="0.3">
      <c r="A12" s="180" t="s">
        <v>104</v>
      </c>
      <c r="B12" s="185"/>
      <c r="C12" s="181"/>
      <c r="D12" s="180" t="s">
        <v>105</v>
      </c>
      <c r="E12" s="185"/>
      <c r="F12" s="185"/>
      <c r="G12" s="185"/>
      <c r="H12" s="181"/>
    </row>
    <row r="13" spans="1:8" ht="15.75" thickBot="1" x14ac:dyDescent="0.3">
      <c r="A13" s="192" t="s">
        <v>153</v>
      </c>
      <c r="B13" s="193"/>
      <c r="C13" s="194"/>
      <c r="D13" s="195">
        <v>5514</v>
      </c>
      <c r="E13" s="196"/>
      <c r="F13" s="196"/>
      <c r="G13" s="196"/>
      <c r="H13" s="197"/>
    </row>
    <row r="14" spans="1:8" ht="15.75" thickBot="1" x14ac:dyDescent="0.3">
      <c r="A14" s="192" t="s">
        <v>154</v>
      </c>
      <c r="B14" s="193"/>
      <c r="C14" s="194"/>
      <c r="D14" s="195">
        <v>894</v>
      </c>
      <c r="E14" s="196"/>
      <c r="F14" s="196"/>
      <c r="G14" s="196"/>
      <c r="H14" s="197"/>
    </row>
    <row r="15" spans="1:8" ht="21.75" thickBot="1" x14ac:dyDescent="0.3">
      <c r="A15" s="170" t="s">
        <v>125</v>
      </c>
      <c r="B15" s="171"/>
      <c r="C15" s="171"/>
      <c r="D15" s="171"/>
      <c r="E15" s="171"/>
      <c r="F15" s="171"/>
      <c r="G15" s="171"/>
      <c r="H15" s="172"/>
    </row>
    <row r="16" spans="1:8" x14ac:dyDescent="0.25">
      <c r="A16" s="157" t="s">
        <v>147</v>
      </c>
      <c r="B16" s="165" t="s">
        <v>86</v>
      </c>
      <c r="C16" s="179"/>
      <c r="D16" s="179"/>
      <c r="E16" s="166"/>
      <c r="F16" s="165" t="s">
        <v>128</v>
      </c>
      <c r="G16" s="179"/>
      <c r="H16" s="166"/>
    </row>
    <row r="17" spans="1:8" ht="15.75" thickBot="1" x14ac:dyDescent="0.3">
      <c r="A17" s="158"/>
      <c r="B17" s="168" t="s">
        <v>127</v>
      </c>
      <c r="C17" s="167"/>
      <c r="D17" s="167"/>
      <c r="E17" s="169"/>
      <c r="F17" s="168"/>
      <c r="G17" s="167"/>
      <c r="H17" s="169"/>
    </row>
    <row r="18" spans="1:8" ht="21.75" thickBot="1" x14ac:dyDescent="0.3">
      <c r="A18" s="170" t="s">
        <v>129</v>
      </c>
      <c r="B18" s="171"/>
      <c r="C18" s="171"/>
      <c r="D18" s="171"/>
      <c r="E18" s="171"/>
      <c r="F18" s="171"/>
      <c r="G18" s="171"/>
      <c r="H18" s="172"/>
    </row>
    <row r="19" spans="1:8" ht="15.75" thickBot="1" x14ac:dyDescent="0.3">
      <c r="A19" s="150" t="s">
        <v>130</v>
      </c>
      <c r="B19" s="176"/>
      <c r="C19" s="177"/>
      <c r="D19" s="178"/>
      <c r="E19" s="180" t="s">
        <v>131</v>
      </c>
      <c r="F19" s="181"/>
      <c r="G19" s="176"/>
      <c r="H19" s="178"/>
    </row>
  </sheetData>
  <mergeCells count="36">
    <mergeCell ref="A18:H18"/>
    <mergeCell ref="B19:D19"/>
    <mergeCell ref="E19:F19"/>
    <mergeCell ref="G19:H19"/>
    <mergeCell ref="A13:C13"/>
    <mergeCell ref="D13:H13"/>
    <mergeCell ref="A14:C14"/>
    <mergeCell ref="D14:H14"/>
    <mergeCell ref="A15:H15"/>
    <mergeCell ref="A16:A17"/>
    <mergeCell ref="B16:E16"/>
    <mergeCell ref="B17:E17"/>
    <mergeCell ref="F16:H17"/>
    <mergeCell ref="B9:D9"/>
    <mergeCell ref="E9:F9"/>
    <mergeCell ref="G9:H9"/>
    <mergeCell ref="B10:H10"/>
    <mergeCell ref="A11:H11"/>
    <mergeCell ref="A12:C12"/>
    <mergeCell ref="D12:H12"/>
    <mergeCell ref="A4:H4"/>
    <mergeCell ref="B5:H5"/>
    <mergeCell ref="A6:A8"/>
    <mergeCell ref="B6:E6"/>
    <mergeCell ref="F6:H6"/>
    <mergeCell ref="C7:E7"/>
    <mergeCell ref="C8:E8"/>
    <mergeCell ref="F7:G7"/>
    <mergeCell ref="F8:G8"/>
    <mergeCell ref="B1:H1"/>
    <mergeCell ref="A2:A3"/>
    <mergeCell ref="B2:D3"/>
    <mergeCell ref="E2:F2"/>
    <mergeCell ref="E3:F3"/>
    <mergeCell ref="G2:H2"/>
    <mergeCell ref="G3:H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abSelected="1" workbookViewId="0">
      <selection activeCell="N28" sqref="N28"/>
    </sheetView>
  </sheetViews>
  <sheetFormatPr defaultRowHeight="15" x14ac:dyDescent="0.25"/>
  <sheetData>
    <row r="1" spans="1:8" ht="15.75" thickBot="1" x14ac:dyDescent="0.3">
      <c r="A1" s="149" t="s">
        <v>83</v>
      </c>
      <c r="B1" s="154" t="s">
        <v>29</v>
      </c>
      <c r="C1" s="153"/>
      <c r="D1" s="153"/>
      <c r="E1" s="153"/>
      <c r="F1" s="153"/>
      <c r="G1" s="153"/>
      <c r="H1" s="155"/>
    </row>
    <row r="2" spans="1:8" ht="25.5" customHeight="1" x14ac:dyDescent="0.25">
      <c r="A2" s="157" t="s">
        <v>85</v>
      </c>
      <c r="B2" s="208" t="s">
        <v>86</v>
      </c>
      <c r="C2" s="209"/>
      <c r="D2" s="210"/>
      <c r="E2" s="165" t="s">
        <v>87</v>
      </c>
      <c r="F2" s="166"/>
      <c r="G2" s="165" t="s">
        <v>133</v>
      </c>
      <c r="H2" s="166"/>
    </row>
    <row r="3" spans="1:8" ht="15.75" thickBot="1" x14ac:dyDescent="0.3">
      <c r="A3" s="158"/>
      <c r="B3" s="211"/>
      <c r="C3" s="212"/>
      <c r="D3" s="213"/>
      <c r="E3" s="168" t="s">
        <v>88</v>
      </c>
      <c r="F3" s="169"/>
      <c r="G3" s="168">
        <v>21</v>
      </c>
      <c r="H3" s="169"/>
    </row>
    <row r="4" spans="1:8" ht="21.75" thickBot="1" x14ac:dyDescent="0.3">
      <c r="A4" s="170" t="s">
        <v>90</v>
      </c>
      <c r="B4" s="171"/>
      <c r="C4" s="171"/>
      <c r="D4" s="171"/>
      <c r="E4" s="171"/>
      <c r="F4" s="171"/>
      <c r="G4" s="171"/>
      <c r="H4" s="172"/>
    </row>
    <row r="5" spans="1:8" ht="26.25" thickBot="1" x14ac:dyDescent="0.3">
      <c r="A5" s="150" t="s">
        <v>0</v>
      </c>
      <c r="B5" s="176" t="s">
        <v>155</v>
      </c>
      <c r="C5" s="177"/>
      <c r="D5" s="177"/>
      <c r="E5" s="177"/>
      <c r="F5" s="177"/>
      <c r="G5" s="177"/>
      <c r="H5" s="178"/>
    </row>
    <row r="6" spans="1:8" ht="15.75" thickBot="1" x14ac:dyDescent="0.3">
      <c r="A6" s="157" t="s">
        <v>92</v>
      </c>
      <c r="B6" s="176" t="s">
        <v>93</v>
      </c>
      <c r="C6" s="177"/>
      <c r="D6" s="177"/>
      <c r="E6" s="178"/>
      <c r="F6" s="176" t="s">
        <v>94</v>
      </c>
      <c r="G6" s="177"/>
      <c r="H6" s="178"/>
    </row>
    <row r="7" spans="1:8" x14ac:dyDescent="0.25">
      <c r="A7" s="156"/>
      <c r="B7" s="151" t="s">
        <v>95</v>
      </c>
      <c r="C7" s="165" t="s">
        <v>96</v>
      </c>
      <c r="D7" s="179"/>
      <c r="E7" s="166"/>
      <c r="F7" s="165" t="s">
        <v>95</v>
      </c>
      <c r="G7" s="166"/>
      <c r="H7" s="151" t="s">
        <v>96</v>
      </c>
    </row>
    <row r="8" spans="1:8" ht="15.75" thickBot="1" x14ac:dyDescent="0.3">
      <c r="A8" s="158"/>
      <c r="B8" s="152">
        <v>637120</v>
      </c>
      <c r="C8" s="168">
        <v>7331533</v>
      </c>
      <c r="D8" s="167"/>
      <c r="E8" s="169"/>
      <c r="F8" s="168">
        <v>602534</v>
      </c>
      <c r="G8" s="169"/>
      <c r="H8" s="152">
        <v>7349428</v>
      </c>
    </row>
    <row r="9" spans="1:8" ht="15.75" thickBot="1" x14ac:dyDescent="0.3">
      <c r="A9" s="150" t="s">
        <v>97</v>
      </c>
      <c r="B9" s="176" t="s">
        <v>156</v>
      </c>
      <c r="C9" s="177"/>
      <c r="D9" s="178"/>
      <c r="E9" s="180" t="s">
        <v>99</v>
      </c>
      <c r="F9" s="181"/>
      <c r="G9" s="176" t="s">
        <v>100</v>
      </c>
      <c r="H9" s="178"/>
    </row>
    <row r="10" spans="1:8" ht="63.75" customHeight="1" thickBot="1" x14ac:dyDescent="0.3">
      <c r="A10" s="150" t="s">
        <v>101</v>
      </c>
      <c r="B10" s="182" t="s">
        <v>152</v>
      </c>
      <c r="C10" s="183"/>
      <c r="D10" s="183"/>
      <c r="E10" s="183"/>
      <c r="F10" s="183"/>
      <c r="G10" s="183"/>
      <c r="H10" s="184"/>
    </row>
    <row r="11" spans="1:8" ht="21.75" thickBot="1" x14ac:dyDescent="0.3">
      <c r="A11" s="170" t="s">
        <v>103</v>
      </c>
      <c r="B11" s="171"/>
      <c r="C11" s="171"/>
      <c r="D11" s="171"/>
      <c r="E11" s="171"/>
      <c r="F11" s="171"/>
      <c r="G11" s="171"/>
      <c r="H11" s="172"/>
    </row>
    <row r="12" spans="1:8" ht="15.75" thickBot="1" x14ac:dyDescent="0.3">
      <c r="A12" s="180" t="s">
        <v>104</v>
      </c>
      <c r="B12" s="185"/>
      <c r="C12" s="181"/>
      <c r="D12" s="180" t="s">
        <v>105</v>
      </c>
      <c r="E12" s="185"/>
      <c r="F12" s="185"/>
      <c r="G12" s="185"/>
      <c r="H12" s="181"/>
    </row>
    <row r="13" spans="1:8" ht="15.75" thickBot="1" x14ac:dyDescent="0.3">
      <c r="A13" s="217" t="s">
        <v>157</v>
      </c>
      <c r="B13" s="218"/>
      <c r="C13" s="219"/>
      <c r="D13" s="220">
        <v>968</v>
      </c>
      <c r="E13" s="221"/>
      <c r="F13" s="221"/>
      <c r="G13" s="221"/>
      <c r="H13" s="222"/>
    </row>
    <row r="14" spans="1:8" ht="15.75" thickBot="1" x14ac:dyDescent="0.3">
      <c r="A14" s="217" t="s">
        <v>158</v>
      </c>
      <c r="B14" s="218"/>
      <c r="C14" s="219"/>
      <c r="D14" s="220">
        <v>138</v>
      </c>
      <c r="E14" s="221"/>
      <c r="F14" s="221"/>
      <c r="G14" s="221"/>
      <c r="H14" s="222"/>
    </row>
    <row r="15" spans="1:8" ht="15.75" thickBot="1" x14ac:dyDescent="0.3">
      <c r="A15" s="217" t="s">
        <v>159</v>
      </c>
      <c r="B15" s="218"/>
      <c r="C15" s="219"/>
      <c r="D15" s="220">
        <v>163</v>
      </c>
      <c r="E15" s="221"/>
      <c r="F15" s="221"/>
      <c r="G15" s="221"/>
      <c r="H15" s="222"/>
    </row>
    <row r="16" spans="1:8" ht="15.75" thickBot="1" x14ac:dyDescent="0.3">
      <c r="A16" s="217" t="s">
        <v>160</v>
      </c>
      <c r="B16" s="218"/>
      <c r="C16" s="219"/>
      <c r="D16" s="220">
        <v>422</v>
      </c>
      <c r="E16" s="221"/>
      <c r="F16" s="221"/>
      <c r="G16" s="221"/>
      <c r="H16" s="222"/>
    </row>
    <row r="17" spans="1:8" ht="15.75" thickBot="1" x14ac:dyDescent="0.3">
      <c r="A17" s="217" t="s">
        <v>161</v>
      </c>
      <c r="B17" s="218"/>
      <c r="C17" s="219"/>
      <c r="D17" s="220">
        <v>613</v>
      </c>
      <c r="E17" s="221"/>
      <c r="F17" s="221"/>
      <c r="G17" s="221"/>
      <c r="H17" s="222"/>
    </row>
    <row r="18" spans="1:8" ht="15.75" thickBot="1" x14ac:dyDescent="0.3">
      <c r="A18" s="217" t="s">
        <v>162</v>
      </c>
      <c r="B18" s="218"/>
      <c r="C18" s="219"/>
      <c r="D18" s="220">
        <v>78</v>
      </c>
      <c r="E18" s="221"/>
      <c r="F18" s="221"/>
      <c r="G18" s="221"/>
      <c r="H18" s="222"/>
    </row>
    <row r="19" spans="1:8" ht="15.75" thickBot="1" x14ac:dyDescent="0.3">
      <c r="A19" s="217" t="s">
        <v>163</v>
      </c>
      <c r="B19" s="218"/>
      <c r="C19" s="219"/>
      <c r="D19" s="220">
        <v>72</v>
      </c>
      <c r="E19" s="221"/>
      <c r="F19" s="221"/>
      <c r="G19" s="221"/>
      <c r="H19" s="222"/>
    </row>
    <row r="20" spans="1:8" ht="21.75" thickBot="1" x14ac:dyDescent="0.3">
      <c r="A20" s="170" t="s">
        <v>125</v>
      </c>
      <c r="B20" s="171"/>
      <c r="C20" s="171"/>
      <c r="D20" s="171"/>
      <c r="E20" s="171"/>
      <c r="F20" s="171"/>
      <c r="G20" s="171"/>
      <c r="H20" s="172"/>
    </row>
    <row r="21" spans="1:8" x14ac:dyDescent="0.25">
      <c r="A21" s="157" t="s">
        <v>147</v>
      </c>
      <c r="B21" s="165" t="s">
        <v>86</v>
      </c>
      <c r="C21" s="179"/>
      <c r="D21" s="179"/>
      <c r="E21" s="166"/>
      <c r="F21" s="165" t="s">
        <v>128</v>
      </c>
      <c r="G21" s="179"/>
      <c r="H21" s="166"/>
    </row>
    <row r="22" spans="1:8" ht="15.75" thickBot="1" x14ac:dyDescent="0.3">
      <c r="A22" s="158"/>
      <c r="B22" s="168" t="s">
        <v>127</v>
      </c>
      <c r="C22" s="167"/>
      <c r="D22" s="167"/>
      <c r="E22" s="169"/>
      <c r="F22" s="168"/>
      <c r="G22" s="167"/>
      <c r="H22" s="169"/>
    </row>
    <row r="23" spans="1:8" ht="21.75" thickBot="1" x14ac:dyDescent="0.3">
      <c r="A23" s="170" t="s">
        <v>129</v>
      </c>
      <c r="B23" s="171"/>
      <c r="C23" s="171"/>
      <c r="D23" s="171"/>
      <c r="E23" s="171"/>
      <c r="F23" s="171"/>
      <c r="G23" s="171"/>
      <c r="H23" s="172"/>
    </row>
    <row r="24" spans="1:8" ht="15.75" thickBot="1" x14ac:dyDescent="0.3">
      <c r="A24" s="150" t="s">
        <v>130</v>
      </c>
      <c r="B24" s="176"/>
      <c r="C24" s="177"/>
      <c r="D24" s="178"/>
      <c r="E24" s="176" t="s">
        <v>131</v>
      </c>
      <c r="F24" s="178"/>
      <c r="G24" s="176"/>
      <c r="H24" s="178"/>
    </row>
  </sheetData>
  <mergeCells count="46">
    <mergeCell ref="A23:H23"/>
    <mergeCell ref="B24:D24"/>
    <mergeCell ref="E24:F24"/>
    <mergeCell ref="G24:H24"/>
    <mergeCell ref="A19:C19"/>
    <mergeCell ref="D19:H19"/>
    <mergeCell ref="A20:H20"/>
    <mergeCell ref="A21:A22"/>
    <mergeCell ref="B21:E21"/>
    <mergeCell ref="B22:E22"/>
    <mergeCell ref="F21:H22"/>
    <mergeCell ref="A16:C16"/>
    <mergeCell ref="D16:H16"/>
    <mergeCell ref="A17:C17"/>
    <mergeCell ref="D17:H17"/>
    <mergeCell ref="A18:C18"/>
    <mergeCell ref="D18:H18"/>
    <mergeCell ref="A13:C13"/>
    <mergeCell ref="D13:H13"/>
    <mergeCell ref="A14:C14"/>
    <mergeCell ref="D14:H14"/>
    <mergeCell ref="A15:C15"/>
    <mergeCell ref="D15:H15"/>
    <mergeCell ref="B9:D9"/>
    <mergeCell ref="E9:F9"/>
    <mergeCell ref="G9:H9"/>
    <mergeCell ref="B10:H10"/>
    <mergeCell ref="A11:H11"/>
    <mergeCell ref="A12:C12"/>
    <mergeCell ref="D12:H12"/>
    <mergeCell ref="A4:H4"/>
    <mergeCell ref="B5:H5"/>
    <mergeCell ref="A6:A8"/>
    <mergeCell ref="B6:E6"/>
    <mergeCell ref="F6:H6"/>
    <mergeCell ref="C7:E7"/>
    <mergeCell ref="C8:E8"/>
    <mergeCell ref="F7:G7"/>
    <mergeCell ref="F8:G8"/>
    <mergeCell ref="B1:H1"/>
    <mergeCell ref="A2:A3"/>
    <mergeCell ref="B2:D3"/>
    <mergeCell ref="E2:F2"/>
    <mergeCell ref="E3:F3"/>
    <mergeCell ref="G2:H2"/>
    <mergeCell ref="G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2F4D7375CC7DAB429593A8A14391F0CE" ma:contentTypeVersion="0" ma:contentTypeDescription="A content type to manage public (operations) IDB documents" ma:contentTypeScope="" ma:versionID="1c49387a51ac94f3a92fca84b11daffc">
  <xsd:schema xmlns:xsd="http://www.w3.org/2001/XMLSchema" xmlns:xs="http://www.w3.org/2001/XMLSchema" xmlns:p="http://schemas.microsoft.com/office/2006/metadata/properties" xmlns:ns2="9c571b2f-e523-4ab2-ba2e-09e151a03ef4" targetNamespace="http://schemas.microsoft.com/office/2006/metadata/properties" ma:root="true" ma:fieldsID="00f02d04dbffc8223ab87bb0dcc9c1e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af76994-b145-4aa5-bae9-5834c8e755c3}" ma:internalName="TaxCatchAll" ma:showField="CatchAllData" ma:web="fab184d8-fc63-46dc-b020-1b7b083810f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af76994-b145-4aa5-bae9-5834c8e755c3}" ma:internalName="TaxCatchAllLabel" ma:readOnly="true" ma:showField="CatchAllDataLabel" ma:web="fab184d8-fc63-46dc-b020-1b7b083810fd">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39818991</IDBDocs_x0020_Number>
    <TaxCatchAll xmlns="9c571b2f-e523-4ab2-ba2e-09e151a03ef4">
      <Value>8</Value>
      <Value>9</Value>
    </TaxCatchAll>
    <Phase xmlns="9c571b2f-e523-4ab2-ba2e-09e151a03ef4" xsi:nil="true"/>
    <SISCOR_x0020_Number xmlns="9c571b2f-e523-4ab2-ba2e-09e151a03ef4" xsi:nil="true"/>
    <Division_x0020_or_x0020_Unit xmlns="9c571b2f-e523-4ab2-ba2e-09e151a03ef4">INE/TSP</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Project Profile (PP)</TermName>
          <TermId xmlns="http://schemas.microsoft.com/office/infopath/2007/PartnerControls">ac5f0c28-f2f6-431c-8d05-62f851b6a822</TermId>
        </TermInfo>
      </Terms>
    </o5138a91267540169645e33d09c9ddc6>
    <Approval_x0020_Number xmlns="9c571b2f-e523-4ab2-ba2e-09e151a03ef4" xsi:nil="true"/>
    <Document_x0020_Author xmlns="9c571b2f-e523-4ab2-ba2e-09e151a03ef4">Acevedo-Daunas, Rafael M.</Document_x0020_Author>
    <e559ffcc31d34167856647188be35015 xmlns="9c571b2f-e523-4ab2-ba2e-09e151a03ef4">
      <Terms xmlns="http://schemas.microsoft.com/office/infopath/2007/PartnerControls"/>
    </e559ffcc31d34167856647188be35015>
    <Fiscal_x0020_Year_x0020_IDB xmlns="9c571b2f-e523-4ab2-ba2e-09e151a03ef4">2015</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Project_x0020_Number xmlns="9c571b2f-e523-4ab2-ba2e-09e151a03ef4">PR-L1092</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Proposal&lt;/USER_STAGE&gt;&lt;PD_OBJ_TYPE&gt;0&lt;/PD_OBJ_TYPE&gt;&lt;MAKERECORD&gt;N&lt;/MAKERECORD&gt;&lt;PD_FILEPT_NO&gt;PO-PR-L1092-Plan&lt;/PD_FILEPT_NO&gt;&lt;/Data&gt;</Migration_x0020_Info>
    <Operation_x0020_Type xmlns="9c571b2f-e523-4ab2-ba2e-09e151a03ef4" xsi:nil="true"/>
    <Document_x0020_Language_x0020_IDB xmlns="9c571b2f-e523-4ab2-ba2e-09e151a03ef4">Spanish</Document_x0020_Language_x0020_IDB>
    <Identifier xmlns="9c571b2f-e523-4ab2-ba2e-09e151a03ef4">EEO#2.Lista Potencial de Caminos Vecinales a Intervenir por el Programa TECFILE</Identifier>
    <Disclosure_x0020_Activity xmlns="9c571b2f-e523-4ab2-ba2e-09e151a03ef4">Loan Proposal</Disclosure_x0020_Activity>
    <Webtopic xmlns="9c571b2f-e523-4ab2-ba2e-09e151a03ef4">TR-TRP</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mso-contentType ?>
<SharedContentType xmlns="Microsoft.SharePoint.Taxonomy.ContentTypeSync" SourceId="cf0be0ad-272c-4e7f-a157-3f0abda6cde5" ContentTypeId="0x01010046CF21643EE8D14686A648AA6DAD0892" PreviousValue="true"/>
</file>

<file path=customXml/itemProps1.xml><?xml version="1.0" encoding="utf-8"?>
<ds:datastoreItem xmlns:ds="http://schemas.openxmlformats.org/officeDocument/2006/customXml" ds:itemID="{C63B494F-0D34-40D6-9F1B-27F69831B5F0}"/>
</file>

<file path=customXml/itemProps2.xml><?xml version="1.0" encoding="utf-8"?>
<ds:datastoreItem xmlns:ds="http://schemas.openxmlformats.org/officeDocument/2006/customXml" ds:itemID="{84E37E12-FCD5-4EBE-953F-8813CAA8EB6B}"/>
</file>

<file path=customXml/itemProps3.xml><?xml version="1.0" encoding="utf-8"?>
<ds:datastoreItem xmlns:ds="http://schemas.openxmlformats.org/officeDocument/2006/customXml" ds:itemID="{9975F9AB-419E-400E-A654-3BC7935A3DA4}"/>
</file>

<file path=customXml/itemProps4.xml><?xml version="1.0" encoding="utf-8"?>
<ds:datastoreItem xmlns:ds="http://schemas.openxmlformats.org/officeDocument/2006/customXml" ds:itemID="{9D453673-4E39-427F-B77B-CF75DF58E648}"/>
</file>

<file path=customXml/itemProps5.xml><?xml version="1.0" encoding="utf-8"?>
<ds:datastoreItem xmlns:ds="http://schemas.openxmlformats.org/officeDocument/2006/customXml" ds:itemID="{E43CA69C-029A-48E0-869E-781992BC5C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CAMINOS</vt:lpstr>
      <vt:lpstr>PUENTES</vt:lpstr>
      <vt:lpstr>Resumen Puentes</vt:lpstr>
      <vt:lpstr>La Paz-Jesus</vt:lpstr>
      <vt:lpstr>Gral. Artigas-Fram</vt:lpstr>
      <vt:lpstr>Itakyry-Rancho Alegre</vt:lpstr>
      <vt:lpstr>ruta 3-Pirapomi</vt:lpstr>
      <vt:lpstr>San Vicente-Itanara</vt:lpstr>
      <vt:lpstr>Villa Ygatymi-8 de Dic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EEO_2_Lista Potencial de Caminos Vecinales a Intervenir por el Programa</dc:title>
  <dc:creator>pncr2</dc:creator>
  <cp:lastModifiedBy>PGODOY</cp:lastModifiedBy>
  <cp:lastPrinted>2015-08-27T13:55:09Z</cp:lastPrinted>
  <dcterms:created xsi:type="dcterms:W3CDTF">2015-03-17T15:40:16Z</dcterms:created>
  <dcterms:modified xsi:type="dcterms:W3CDTF">2015-08-27T14:59:30Z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0x01010046CF21643EE8D14686A648AA6DAD0892002F4D7375CC7DAB429593A8A14391F0CE</vt:lpwstr>
  </property>
  <property fmtid="{D5CDD505-2E9C-101B-9397-08002B2CF9AE}" pid="3" name="TaxKeyword">
    <vt:lpwstr/>
  </property>
  <property fmtid="{D5CDD505-2E9C-101B-9397-08002B2CF9AE}" pid="4" name="Function Operations IDB">
    <vt:lpwstr>9;#Project Preparation, Planning and Design|29ca0c72-1fc4-435f-a09c-28585cb5eac9</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8;#Project Profile (PP)|ac5f0c28-f2f6-431c-8d05-62f851b6a822</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8;#Project Profile (PP)|ac5f0c28-f2f6-431c-8d05-62f851b6a822</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