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showObjects="none" defaultThemeVersion="124226"/>
  <mc:AlternateContent xmlns:mc="http://schemas.openxmlformats.org/markup-compatibility/2006">
    <mc:Choice Requires="x15">
      <x15ac:absPath xmlns:x15ac="http://schemas.microsoft.com/office/spreadsheetml/2010/11/ac" url="C:\Users\ceciliabe\Desktop\2020 - GU-L1175 Antonio\LP a Negociaciones\"/>
    </mc:Choice>
  </mc:AlternateContent>
  <xr:revisionPtr revIDLastSave="0" documentId="13_ncr:1_{DDF820AC-17A7-4CC1-9022-DA0EAE1BF756}" xr6:coauthVersionLast="46" xr6:coauthVersionMax="46" xr10:uidLastSave="{00000000-0000-0000-0000-000000000000}"/>
  <bookViews>
    <workbookView xWindow="-98" yWindow="-98" windowWidth="19396" windowHeight="10395" xr2:uid="{00000000-000D-0000-FFFF-FFFF00000000}"/>
  </bookViews>
  <sheets>
    <sheet name="PEP" sheetId="1" r:id="rId1"/>
  </sheets>
  <definedNames>
    <definedName name="_ftn1" localSheetId="0">PEP!#REF!</definedName>
    <definedName name="_ftn2" localSheetId="0">PEP!#REF!</definedName>
    <definedName name="_ftn3" localSheetId="0">PEP!#REF!</definedName>
    <definedName name="_ftn4" localSheetId="0">PEP!#REF!</definedName>
    <definedName name="_ftn5" localSheetId="0">PEP!#REF!</definedName>
    <definedName name="_ftn6" localSheetId="0">PEP!#REF!</definedName>
    <definedName name="_ftn7" localSheetId="0">PEP!#REF!</definedName>
    <definedName name="_ftn8" localSheetId="0">PEP!#REF!</definedName>
    <definedName name="_ftnref1" localSheetId="0">PEP!#REF!</definedName>
    <definedName name="_ftnref2" localSheetId="0">PEP!#REF!</definedName>
    <definedName name="_ftnref3" localSheetId="0">PEP!#REF!</definedName>
    <definedName name="_ftnref4" localSheetId="0">PEP!$B$20</definedName>
    <definedName name="_ftnref5" localSheetId="0">PEP!#REF!</definedName>
    <definedName name="_ftnref6" localSheetId="0">PEP!#REF!</definedName>
    <definedName name="_ftnref7" localSheetId="0">PEP!#REF!</definedName>
    <definedName name="_ftnref8" localSheetId="0">PEP!#REF!</definedName>
  </definedNames>
  <calcPr calcId="191028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3" i="1" l="1"/>
  <c r="I63" i="1"/>
  <c r="G63" i="1"/>
  <c r="E63" i="1"/>
  <c r="C67" i="1" s="1"/>
  <c r="C63" i="1"/>
  <c r="M61" i="1"/>
  <c r="M60" i="1"/>
  <c r="M59" i="1"/>
  <c r="M7" i="1"/>
  <c r="M63" i="1" s="1"/>
  <c r="M46" i="1"/>
  <c r="M62" i="1" l="1"/>
  <c r="C13" i="1" l="1"/>
  <c r="C54" i="1"/>
  <c r="K19" i="1" l="1"/>
  <c r="M38" i="1" l="1"/>
  <c r="K34" i="1" l="1"/>
  <c r="I34" i="1"/>
  <c r="G34" i="1"/>
  <c r="E34" i="1"/>
  <c r="C34" i="1"/>
  <c r="K27" i="1"/>
  <c r="I27" i="1"/>
  <c r="G27" i="1"/>
  <c r="E27" i="1"/>
  <c r="C27" i="1"/>
  <c r="I19" i="1"/>
  <c r="G19" i="1"/>
  <c r="E19" i="1"/>
  <c r="C19" i="1"/>
  <c r="I13" i="1"/>
  <c r="E13" i="1"/>
  <c r="M20" i="1" l="1"/>
  <c r="I20" i="1" l="1"/>
  <c r="E20" i="1"/>
  <c r="K20" i="1"/>
  <c r="G20" i="1"/>
  <c r="C20" i="1"/>
  <c r="K54" i="1" l="1"/>
  <c r="K64" i="1" s="1"/>
  <c r="G54" i="1"/>
  <c r="I54" i="1"/>
  <c r="I64" i="1" s="1"/>
  <c r="M50" i="1"/>
  <c r="E42" i="1"/>
  <c r="E64" i="1" s="1"/>
  <c r="K42" i="1"/>
  <c r="C42" i="1"/>
  <c r="C64" i="1" s="1"/>
  <c r="G42" i="1"/>
  <c r="G64" i="1" l="1"/>
  <c r="M64" i="1" s="1"/>
</calcChain>
</file>

<file path=xl/sharedStrings.xml><?xml version="1.0" encoding="utf-8"?>
<sst xmlns="http://schemas.openxmlformats.org/spreadsheetml/2006/main" count="67" uniqueCount="40">
  <si>
    <t>Programa para la Transformación Digital de Guatemala para el Acceso Inclusivo a la Conectividad (GU-L1175)</t>
  </si>
  <si>
    <t>Componente e Indicadores de Producto</t>
  </si>
  <si>
    <t>Año 1</t>
  </si>
  <si>
    <t>Año 2</t>
  </si>
  <si>
    <t>Año 3</t>
  </si>
  <si>
    <t>Año 4</t>
  </si>
  <si>
    <t>Año 5</t>
  </si>
  <si>
    <t>Total</t>
  </si>
  <si>
    <t>Componente 1: Conectividad e Infraestructura de Banda Ancha</t>
  </si>
  <si>
    <t xml:space="preserve"> Producto 1: Sitios y edificios públicos conectados</t>
  </si>
  <si>
    <t>Elaboración de la Solicitud de Información (RFI)</t>
  </si>
  <si>
    <t>Elaboración de las Bases</t>
  </si>
  <si>
    <t>Adjudicación y Contratación</t>
  </si>
  <si>
    <t>Ejecución de las obras</t>
  </si>
  <si>
    <t>Supervisión</t>
  </si>
  <si>
    <t xml:space="preserve"> Producto 2: Data Center y punto de interconexión implementados</t>
  </si>
  <si>
    <t xml:space="preserve"> Producto 3: Centro de Operación de Red desplegado</t>
  </si>
  <si>
    <t>Componente 2. Incremento de las habilidades digitales</t>
  </si>
  <si>
    <t>Componente 3: Fortalecimiento del marco institucional y la capacidad operativa para el desarrollo de la Agenda Digital</t>
  </si>
  <si>
    <t>TOTAL</t>
  </si>
  <si>
    <t>Porcentaje sobre el Total</t>
  </si>
  <si>
    <t>Elaboración y publicación de las Bases</t>
  </si>
  <si>
    <t>Elaboración y publicación de las bases de la consultoría</t>
  </si>
  <si>
    <t>Ejecución de la consultoría y supervisión</t>
  </si>
  <si>
    <t>Elaboración y publicación de las bases de la capacitación</t>
  </si>
  <si>
    <t>Ejecución de las capacitaciones y supervisión</t>
  </si>
  <si>
    <t>Producto 4: Formación digital desarrollada</t>
  </si>
  <si>
    <t>Implementación de la formación</t>
  </si>
  <si>
    <t>Producto 8: Herramienta para favorecer el despliegue de infraestructura a nivel municipal implementada</t>
  </si>
  <si>
    <t>Producto 9: Personal de las instituciones claves del ecosistema público en TIC, capacitado</t>
  </si>
  <si>
    <t>Producto 10: Política de transformación digital elaborada</t>
  </si>
  <si>
    <t>Producto 7: Estrategia de comunicación diseñada e implementada</t>
  </si>
  <si>
    <t>Producto 5: Nuevo estructura de Gestión del CIV, diseñado e implementado</t>
  </si>
  <si>
    <t>Administración, Monitoreo, Auditoría y Evaluación</t>
  </si>
  <si>
    <t>Administración</t>
  </si>
  <si>
    <t>Monitoreo</t>
  </si>
  <si>
    <t>Auditorías</t>
  </si>
  <si>
    <t>Evaluación</t>
  </si>
  <si>
    <t xml:space="preserve">PLAN DE EJECUCION PLURIANUAL  </t>
  </si>
  <si>
    <t>Producto 6: Estrategia de gestión para una política pública de transformación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</si>
</sst>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-&quot;$&quot;* #,##0.00_-;\-&quot;$&quot;* #,##0.00_-;_-&quot;$&quot;* &quot;-&quot;??_-;_-@_-"/>
    <numFmt numFmtId="166" formatCode="_-* #,##0.00\ _€_-;\-* #,##0.00\ _€_-;_-* &quot;-&quot;??\ _€_-;_-@_-"/>
    <numFmt numFmtId="167" formatCode="0.0%"/>
    <numFmt numFmtId="168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theme="1"/>
      <name val="Arial Narrow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-0.24994659260841701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rgb="FF8DB3E2"/>
      </right>
      <top style="medium">
        <color rgb="FF8DB3E2"/>
      </top>
      <bottom style="medium">
        <color rgb="FF8DB3E2"/>
      </bottom>
      <diagonal/>
    </border>
    <border>
      <left/>
      <right style="medium">
        <color rgb="FF8DB3E2"/>
      </right>
      <top/>
      <bottom style="medium">
        <color rgb="FF8DB3E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5" fillId="0" borderId="0" xfId="0" applyFont="1" applyBorder="1"/>
    <xf numFmtId="0" fontId="6" fillId="0" borderId="0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/>
    <xf numFmtId="0" fontId="5" fillId="4" borderId="2" xfId="0" applyFont="1" applyFill="1" applyBorder="1" applyAlignment="1">
      <alignment vertical="center" wrapText="1"/>
    </xf>
    <xf numFmtId="3" fontId="5" fillId="4" borderId="0" xfId="0" applyNumberFormat="1" applyFont="1" applyFill="1" applyBorder="1" applyAlignment="1">
      <alignment vertical="center" wrapText="1"/>
    </xf>
    <xf numFmtId="3" fontId="5" fillId="4" borderId="3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justify" vertical="center" wrapText="1"/>
    </xf>
    <xf numFmtId="0" fontId="6" fillId="0" borderId="0" xfId="0" applyFont="1" applyFill="1" applyBorder="1"/>
    <xf numFmtId="0" fontId="6" fillId="0" borderId="3" xfId="0" applyFont="1" applyFill="1" applyBorder="1"/>
    <xf numFmtId="0" fontId="6" fillId="0" borderId="0" xfId="0" applyFont="1" applyFill="1"/>
    <xf numFmtId="0" fontId="6" fillId="4" borderId="0" xfId="0" applyFont="1" applyFill="1" applyAlignment="1">
      <alignment horizontal="right" vertical="center"/>
    </xf>
    <xf numFmtId="0" fontId="6" fillId="4" borderId="0" xfId="0" applyFont="1" applyFill="1" applyAlignment="1"/>
    <xf numFmtId="0" fontId="6" fillId="0" borderId="2" xfId="0" applyFont="1" applyBorder="1" applyAlignment="1">
      <alignment horizontal="left" vertical="center" wrapText="1"/>
    </xf>
    <xf numFmtId="9" fontId="7" fillId="0" borderId="0" xfId="27" applyFont="1" applyFill="1" applyBorder="1" applyAlignment="1">
      <alignment horizontal="right" vertical="center" wrapText="1"/>
    </xf>
    <xf numFmtId="0" fontId="7" fillId="0" borderId="0" xfId="0" applyFont="1" applyFill="1" applyBorder="1"/>
    <xf numFmtId="3" fontId="7" fillId="0" borderId="3" xfId="0" applyNumberFormat="1" applyFont="1" applyFill="1" applyBorder="1"/>
    <xf numFmtId="0" fontId="5" fillId="5" borderId="4" xfId="0" applyFont="1" applyFill="1" applyBorder="1" applyAlignment="1">
      <alignment horizontal="justify" vertical="center" wrapText="1"/>
    </xf>
    <xf numFmtId="0" fontId="6" fillId="4" borderId="6" xfId="0" applyFont="1" applyFill="1" applyBorder="1"/>
    <xf numFmtId="167" fontId="6" fillId="0" borderId="0" xfId="0" applyNumberFormat="1" applyFont="1" applyBorder="1"/>
    <xf numFmtId="0" fontId="8" fillId="4" borderId="0" xfId="0" applyFont="1" applyFill="1" applyBorder="1"/>
    <xf numFmtId="3" fontId="5" fillId="5" borderId="5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justify" vertical="center" wrapText="1"/>
    </xf>
    <xf numFmtId="168" fontId="5" fillId="3" borderId="9" xfId="26" applyNumberFormat="1" applyFont="1" applyFill="1" applyBorder="1" applyAlignment="1">
      <alignment horizontal="center" vertical="center" wrapText="1"/>
    </xf>
    <xf numFmtId="168" fontId="5" fillId="3" borderId="10" xfId="26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168" fontId="5" fillId="3" borderId="12" xfId="26" applyNumberFormat="1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3" fontId="9" fillId="0" borderId="13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3" fontId="5" fillId="5" borderId="1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8" fontId="6" fillId="0" borderId="0" xfId="0" applyNumberFormat="1" applyFont="1" applyFill="1" applyBorder="1"/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8" xfId="0" applyFont="1" applyFill="1" applyBorder="1" applyAlignment="1">
      <alignment horizontal="justify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3" fontId="5" fillId="5" borderId="0" xfId="0" applyNumberFormat="1" applyFont="1" applyFill="1" applyBorder="1" applyAlignment="1">
      <alignment horizontal="center" vertical="center" wrapText="1"/>
    </xf>
    <xf numFmtId="168" fontId="5" fillId="5" borderId="9" xfId="26" applyNumberFormat="1" applyFont="1" applyFill="1" applyBorder="1" applyAlignment="1">
      <alignment horizontal="center" vertical="center" wrapText="1"/>
    </xf>
    <xf numFmtId="168" fontId="5" fillId="5" borderId="12" xfId="26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justify" vertical="center" wrapText="1"/>
    </xf>
    <xf numFmtId="168" fontId="5" fillId="3" borderId="12" xfId="26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0" fontId="6" fillId="4" borderId="7" xfId="0" applyNumberFormat="1" applyFont="1" applyFill="1" applyBorder="1" applyAlignment="1">
      <alignment horizontal="center"/>
    </xf>
    <xf numFmtId="10" fontId="6" fillId="4" borderId="5" xfId="0" applyNumberFormat="1" applyFont="1" applyFill="1" applyBorder="1" applyAlignment="1">
      <alignment horizontal="center"/>
    </xf>
    <xf numFmtId="10" fontId="6" fillId="4" borderId="15" xfId="0" applyNumberFormat="1" applyFont="1" applyFill="1" applyBorder="1" applyAlignment="1">
      <alignment horizontal="center"/>
    </xf>
    <xf numFmtId="43" fontId="6" fillId="0" borderId="0" xfId="28" applyFont="1" applyBorder="1"/>
    <xf numFmtId="43" fontId="6" fillId="0" borderId="0" xfId="0" applyNumberFormat="1" applyFont="1" applyBorder="1"/>
    <xf numFmtId="44" fontId="6" fillId="0" borderId="0" xfId="0" applyNumberFormat="1" applyFont="1" applyFill="1"/>
    <xf numFmtId="3" fontId="6" fillId="0" borderId="0" xfId="0" applyNumberFormat="1" applyFont="1" applyBorder="1"/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168" fontId="5" fillId="3" borderId="12" xfId="26" applyNumberFormat="1" applyFont="1" applyFill="1" applyBorder="1" applyAlignment="1">
      <alignment horizontal="center" vertical="center" wrapText="1"/>
    </xf>
    <xf numFmtId="168" fontId="5" fillId="3" borderId="17" xfId="26" applyNumberFormat="1" applyFont="1" applyFill="1" applyBorder="1" applyAlignment="1">
      <alignment horizontal="center" vertical="center" wrapText="1"/>
    </xf>
  </cellXfs>
  <cellStyles count="29">
    <cellStyle name="Comma" xfId="28" builtinId="3"/>
    <cellStyle name="Comma [0] 2" xfId="14" xr:uid="{00000000-0005-0000-0000-000001000000}"/>
    <cellStyle name="Comma 10" xfId="19" xr:uid="{00000000-0005-0000-0000-000002000000}"/>
    <cellStyle name="Comma 11" xfId="20" xr:uid="{00000000-0005-0000-0000-000003000000}"/>
    <cellStyle name="Comma 12" xfId="21" xr:uid="{00000000-0005-0000-0000-000004000000}"/>
    <cellStyle name="Comma 13" xfId="23" xr:uid="{00000000-0005-0000-0000-000005000000}"/>
    <cellStyle name="Comma 14" xfId="22" xr:uid="{00000000-0005-0000-0000-000006000000}"/>
    <cellStyle name="Comma 15" xfId="24" xr:uid="{00000000-0005-0000-0000-000007000000}"/>
    <cellStyle name="Comma 16" xfId="25" xr:uid="{00000000-0005-0000-0000-000008000000}"/>
    <cellStyle name="Comma 2" xfId="2" xr:uid="{00000000-0005-0000-0000-000009000000}"/>
    <cellStyle name="Comma 3" xfId="3" xr:uid="{00000000-0005-0000-0000-00000A000000}"/>
    <cellStyle name="Comma 4" xfId="6" xr:uid="{00000000-0005-0000-0000-00000B000000}"/>
    <cellStyle name="Comma 5" xfId="9" xr:uid="{00000000-0005-0000-0000-00000C000000}"/>
    <cellStyle name="Comma 6" xfId="11" xr:uid="{00000000-0005-0000-0000-00000D000000}"/>
    <cellStyle name="Comma 7" xfId="13" xr:uid="{00000000-0005-0000-0000-00000E000000}"/>
    <cellStyle name="Comma 8" xfId="18" xr:uid="{00000000-0005-0000-0000-00000F000000}"/>
    <cellStyle name="Comma 9" xfId="17" xr:uid="{00000000-0005-0000-0000-000010000000}"/>
    <cellStyle name="Currency" xfId="26" builtinId="4"/>
    <cellStyle name="Currency 2" xfId="5" xr:uid="{00000000-0005-0000-0000-000012000000}"/>
    <cellStyle name="Currency 3" xfId="15" xr:uid="{00000000-0005-0000-0000-000013000000}"/>
    <cellStyle name="Millares 2" xfId="7" xr:uid="{00000000-0005-0000-0000-000014000000}"/>
    <cellStyle name="Normal" xfId="0" builtinId="0"/>
    <cellStyle name="Normal 2" xfId="1" xr:uid="{00000000-0005-0000-0000-000016000000}"/>
    <cellStyle name="Normal 3" xfId="8" xr:uid="{00000000-0005-0000-0000-000017000000}"/>
    <cellStyle name="Normal 4" xfId="12" xr:uid="{00000000-0005-0000-0000-000018000000}"/>
    <cellStyle name="Percent" xfId="27" builtinId="5"/>
    <cellStyle name="Percent 2" xfId="4" xr:uid="{00000000-0005-0000-0000-000019000000}"/>
    <cellStyle name="Percent 3" xfId="10" xr:uid="{00000000-0005-0000-0000-00001A000000}"/>
    <cellStyle name="Percent 4" xfId="16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9"/>
  <sheetViews>
    <sheetView tabSelected="1" topLeftCell="C57" zoomScaleNormal="100" workbookViewId="0">
      <selection activeCell="K63" sqref="C63:K63"/>
    </sheetView>
  </sheetViews>
  <sheetFormatPr defaultColWidth="9.1328125" defaultRowHeight="13.5" x14ac:dyDescent="0.35"/>
  <cols>
    <col min="1" max="1" width="5.1328125" style="4" customWidth="1"/>
    <col min="2" max="2" width="76.1328125" style="2" customWidth="1"/>
    <col min="3" max="3" width="14.73046875" style="2" bestFit="1" customWidth="1"/>
    <col min="4" max="7" width="15.86328125" style="2" bestFit="1" customWidth="1"/>
    <col min="8" max="8" width="13.3984375" style="2" bestFit="1" customWidth="1"/>
    <col min="9" max="9" width="14.73046875" style="2" bestFit="1" customWidth="1"/>
    <col min="10" max="10" width="13.3984375" style="2" bestFit="1" customWidth="1"/>
    <col min="11" max="11" width="14.73046875" style="2" bestFit="1" customWidth="1"/>
    <col min="12" max="12" width="13.3984375" style="2" bestFit="1" customWidth="1"/>
    <col min="13" max="13" width="17.73046875" style="2" bestFit="1" customWidth="1"/>
    <col min="14" max="14" width="11.1328125" style="2" hidden="1" customWidth="1"/>
    <col min="15" max="19" width="9.1328125" style="4" hidden="1" customWidth="1"/>
    <col min="20" max="20" width="9.1328125" style="4" customWidth="1"/>
    <col min="21" max="21" width="9.86328125" style="4" bestFit="1" customWidth="1"/>
    <col min="22" max="16384" width="9.1328125" style="4"/>
  </cols>
  <sheetData>
    <row r="1" spans="1:21" ht="113.65" customHeight="1" x14ac:dyDescent="0.35"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21" ht="31.5" customHeight="1" x14ac:dyDescent="0.4">
      <c r="B2" s="1" t="s">
        <v>38</v>
      </c>
    </row>
    <row r="3" spans="1:21" ht="13.9" x14ac:dyDescent="0.4">
      <c r="B3" s="1"/>
    </row>
    <row r="4" spans="1:21" ht="29.25" customHeight="1" x14ac:dyDescent="0.35">
      <c r="B4" s="3" t="s">
        <v>1</v>
      </c>
      <c r="C4" s="62" t="s">
        <v>2</v>
      </c>
      <c r="D4" s="63"/>
      <c r="E4" s="62" t="s">
        <v>3</v>
      </c>
      <c r="F4" s="63"/>
      <c r="G4" s="62" t="s">
        <v>4</v>
      </c>
      <c r="H4" s="63"/>
      <c r="I4" s="62" t="s">
        <v>5</v>
      </c>
      <c r="J4" s="63"/>
      <c r="K4" s="62" t="s">
        <v>6</v>
      </c>
      <c r="L4" s="63"/>
      <c r="M4" s="28" t="s">
        <v>7</v>
      </c>
      <c r="N4" s="57"/>
      <c r="O4" s="58"/>
      <c r="P4" s="58"/>
      <c r="Q4" s="58"/>
    </row>
    <row r="5" spans="1:21" s="5" customFormat="1" ht="1.5" customHeight="1" x14ac:dyDescent="0.35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35"/>
      <c r="O5" s="36"/>
      <c r="P5" s="36"/>
      <c r="Q5" s="36"/>
    </row>
    <row r="6" spans="1:21" s="13" customFormat="1" ht="14.25" thickBot="1" x14ac:dyDescent="0.4">
      <c r="A6" s="9"/>
      <c r="B6" s="46" t="s">
        <v>8</v>
      </c>
      <c r="C6" s="37"/>
      <c r="D6" s="37"/>
      <c r="E6" s="11"/>
      <c r="F6" s="11"/>
      <c r="G6" s="11"/>
      <c r="H6" s="11"/>
      <c r="I6" s="11"/>
      <c r="J6" s="11"/>
      <c r="K6" s="11"/>
      <c r="L6" s="11"/>
      <c r="M6" s="12"/>
      <c r="N6" s="59"/>
      <c r="O6" s="60"/>
      <c r="P6" s="60"/>
      <c r="Q6" s="60"/>
    </row>
    <row r="7" spans="1:21" s="13" customFormat="1" ht="28.35" customHeight="1" thickBot="1" x14ac:dyDescent="0.4">
      <c r="A7" s="14"/>
      <c r="B7" s="25" t="s">
        <v>9</v>
      </c>
      <c r="C7" s="64">
        <v>460000</v>
      </c>
      <c r="D7" s="65"/>
      <c r="E7" s="64">
        <v>12939150.952</v>
      </c>
      <c r="F7" s="65"/>
      <c r="G7" s="64">
        <v>15019740.028000006</v>
      </c>
      <c r="H7" s="65"/>
      <c r="I7" s="64">
        <v>12369509.520000001</v>
      </c>
      <c r="J7" s="65"/>
      <c r="K7" s="64">
        <v>12411599.499999987</v>
      </c>
      <c r="L7" s="65"/>
      <c r="M7" s="27">
        <f>C7+E7+G7+I7+K7</f>
        <v>53199999.999999993</v>
      </c>
      <c r="N7" s="30">
        <v>0</v>
      </c>
      <c r="O7" s="30">
        <v>275</v>
      </c>
      <c r="P7" s="30">
        <v>275</v>
      </c>
      <c r="Q7" s="30">
        <v>275</v>
      </c>
      <c r="R7" s="30">
        <v>276</v>
      </c>
      <c r="S7" s="31">
        <v>1101</v>
      </c>
      <c r="U7" s="55"/>
    </row>
    <row r="8" spans="1:21" s="13" customFormat="1" ht="20.100000000000001" customHeight="1" thickBot="1" x14ac:dyDescent="0.4">
      <c r="A8" s="14"/>
      <c r="B8" s="40" t="s">
        <v>10</v>
      </c>
      <c r="C8" s="44"/>
      <c r="D8" s="26"/>
      <c r="E8" s="26"/>
      <c r="F8" s="26"/>
      <c r="G8" s="26"/>
      <c r="H8" s="26"/>
      <c r="I8" s="26"/>
      <c r="J8" s="26"/>
      <c r="K8" s="26"/>
      <c r="L8" s="29"/>
      <c r="M8" s="27"/>
      <c r="N8" s="30"/>
      <c r="O8" s="30"/>
      <c r="P8" s="30"/>
      <c r="Q8" s="30"/>
      <c r="R8" s="30"/>
      <c r="S8" s="31"/>
    </row>
    <row r="9" spans="1:21" s="13" customFormat="1" ht="20.100000000000001" customHeight="1" x14ac:dyDescent="0.35">
      <c r="A9" s="14"/>
      <c r="B9" s="40" t="s">
        <v>11</v>
      </c>
      <c r="C9" s="26"/>
      <c r="D9" s="44"/>
      <c r="E9" s="26"/>
      <c r="F9" s="26"/>
      <c r="G9" s="26"/>
      <c r="H9" s="26"/>
      <c r="I9" s="26"/>
      <c r="J9" s="26"/>
      <c r="K9" s="26"/>
      <c r="L9" s="29"/>
      <c r="M9" s="27"/>
      <c r="N9" s="30"/>
      <c r="O9" s="30"/>
      <c r="P9" s="30"/>
      <c r="Q9" s="30"/>
      <c r="R9" s="30"/>
      <c r="S9" s="31"/>
    </row>
    <row r="10" spans="1:21" s="13" customFormat="1" ht="20.100000000000001" customHeight="1" x14ac:dyDescent="0.35">
      <c r="A10" s="14"/>
      <c r="B10" s="40" t="s">
        <v>12</v>
      </c>
      <c r="C10" s="26"/>
      <c r="D10" s="26"/>
      <c r="E10" s="44"/>
      <c r="F10" s="26"/>
      <c r="G10" s="26"/>
      <c r="H10" s="26"/>
      <c r="I10" s="26"/>
      <c r="J10" s="26"/>
      <c r="K10" s="26"/>
      <c r="L10" s="29"/>
      <c r="M10" s="27"/>
      <c r="N10" s="30"/>
      <c r="O10" s="30"/>
      <c r="P10" s="30"/>
      <c r="Q10" s="30"/>
      <c r="R10" s="30"/>
      <c r="S10" s="31"/>
    </row>
    <row r="11" spans="1:21" s="13" customFormat="1" ht="20.100000000000001" customHeight="1" x14ac:dyDescent="0.35">
      <c r="A11" s="14"/>
      <c r="B11" s="40" t="s">
        <v>13</v>
      </c>
      <c r="C11" s="26"/>
      <c r="D11" s="26"/>
      <c r="E11" s="44"/>
      <c r="F11" s="44"/>
      <c r="G11" s="44"/>
      <c r="H11" s="44"/>
      <c r="I11" s="44"/>
      <c r="J11" s="44"/>
      <c r="K11" s="44"/>
      <c r="L11" s="45"/>
      <c r="M11" s="27"/>
      <c r="N11" s="30"/>
      <c r="O11" s="30"/>
      <c r="P11" s="30"/>
      <c r="Q11" s="30"/>
      <c r="R11" s="30"/>
      <c r="S11" s="31"/>
    </row>
    <row r="12" spans="1:21" s="13" customFormat="1" ht="20.100000000000001" customHeight="1" thickBot="1" x14ac:dyDescent="0.4">
      <c r="A12" s="14"/>
      <c r="B12" s="40" t="s">
        <v>14</v>
      </c>
      <c r="C12" s="26"/>
      <c r="D12" s="26"/>
      <c r="E12" s="44"/>
      <c r="F12" s="44"/>
      <c r="G12" s="44"/>
      <c r="H12" s="44"/>
      <c r="I12" s="44"/>
      <c r="J12" s="44"/>
      <c r="K12" s="44"/>
      <c r="L12" s="45"/>
      <c r="M12" s="27"/>
      <c r="N12" s="30"/>
      <c r="O12" s="30"/>
      <c r="P12" s="30"/>
      <c r="Q12" s="30"/>
      <c r="R12" s="30"/>
      <c r="S12" s="31"/>
    </row>
    <row r="13" spans="1:21" s="13" customFormat="1" ht="28.35" customHeight="1" thickBot="1" x14ac:dyDescent="0.4">
      <c r="A13" s="14"/>
      <c r="B13" s="25" t="s">
        <v>15</v>
      </c>
      <c r="C13" s="64">
        <f t="shared" ref="C13:C34" si="0">+N13/$S13*$M13</f>
        <v>0</v>
      </c>
      <c r="D13" s="65"/>
      <c r="E13" s="64">
        <f t="shared" ref="E13:E34" si="1">+O13/$S13*$M13</f>
        <v>0</v>
      </c>
      <c r="F13" s="65"/>
      <c r="G13" s="64">
        <v>7500000</v>
      </c>
      <c r="H13" s="65"/>
      <c r="I13" s="64">
        <f t="shared" ref="I13:I34" si="2">+Q13/$S13*$M13</f>
        <v>0</v>
      </c>
      <c r="J13" s="65"/>
      <c r="K13" s="64">
        <v>0</v>
      </c>
      <c r="L13" s="65"/>
      <c r="M13" s="27">
        <v>7500000</v>
      </c>
      <c r="N13" s="30">
        <v>0</v>
      </c>
      <c r="O13" s="30">
        <v>0</v>
      </c>
      <c r="P13" s="30">
        <v>0</v>
      </c>
      <c r="Q13" s="30">
        <v>0</v>
      </c>
      <c r="R13" s="30">
        <v>1</v>
      </c>
      <c r="S13" s="31">
        <v>1</v>
      </c>
    </row>
    <row r="14" spans="1:21" s="13" customFormat="1" ht="20.100000000000001" customHeight="1" thickBot="1" x14ac:dyDescent="0.4">
      <c r="A14" s="14"/>
      <c r="B14" s="40" t="s">
        <v>10</v>
      </c>
      <c r="C14" s="26"/>
      <c r="D14" s="26"/>
      <c r="E14" s="26"/>
      <c r="F14" s="26"/>
      <c r="G14" s="26"/>
      <c r="H14" s="26"/>
      <c r="I14" s="44"/>
      <c r="J14" s="26"/>
      <c r="K14" s="26"/>
      <c r="L14" s="26"/>
      <c r="M14" s="27"/>
      <c r="N14" s="30"/>
      <c r="O14" s="30"/>
      <c r="P14" s="30"/>
      <c r="Q14" s="30"/>
      <c r="R14" s="30"/>
      <c r="S14" s="31"/>
    </row>
    <row r="15" spans="1:21" s="13" customFormat="1" ht="20.100000000000001" customHeight="1" thickBot="1" x14ac:dyDescent="0.4">
      <c r="A15" s="14"/>
      <c r="B15" s="40" t="s">
        <v>21</v>
      </c>
      <c r="C15" s="26"/>
      <c r="D15" s="26"/>
      <c r="E15" s="26"/>
      <c r="F15" s="26"/>
      <c r="G15" s="26"/>
      <c r="H15" s="26"/>
      <c r="I15" s="26"/>
      <c r="J15" s="44"/>
      <c r="K15" s="26"/>
      <c r="L15" s="26"/>
      <c r="M15" s="27"/>
      <c r="N15" s="30"/>
      <c r="O15" s="30"/>
      <c r="P15" s="30"/>
      <c r="Q15" s="30"/>
      <c r="R15" s="30"/>
      <c r="S15" s="31"/>
    </row>
    <row r="16" spans="1:21" s="13" customFormat="1" ht="20.100000000000001" customHeight="1" thickBot="1" x14ac:dyDescent="0.4">
      <c r="A16" s="14"/>
      <c r="B16" s="40" t="s">
        <v>12</v>
      </c>
      <c r="C16" s="26"/>
      <c r="D16" s="26"/>
      <c r="E16" s="26"/>
      <c r="F16" s="26"/>
      <c r="G16" s="26"/>
      <c r="H16" s="26"/>
      <c r="I16" s="26"/>
      <c r="J16" s="26"/>
      <c r="K16" s="44"/>
      <c r="L16" s="26"/>
      <c r="M16" s="27"/>
      <c r="N16" s="30"/>
      <c r="O16" s="30"/>
      <c r="P16" s="30"/>
      <c r="Q16" s="30"/>
      <c r="R16" s="30"/>
      <c r="S16" s="31"/>
    </row>
    <row r="17" spans="1:19" s="13" customFormat="1" ht="20.100000000000001" customHeight="1" thickBot="1" x14ac:dyDescent="0.4">
      <c r="A17" s="14"/>
      <c r="B17" s="40" t="s">
        <v>13</v>
      </c>
      <c r="C17" s="26"/>
      <c r="D17" s="26"/>
      <c r="E17" s="26"/>
      <c r="F17" s="26"/>
      <c r="G17" s="26"/>
      <c r="H17" s="26"/>
      <c r="I17" s="26"/>
      <c r="J17" s="26"/>
      <c r="K17" s="44"/>
      <c r="L17" s="44"/>
      <c r="M17" s="27"/>
      <c r="N17" s="30"/>
      <c r="O17" s="30"/>
      <c r="P17" s="30"/>
      <c r="Q17" s="30"/>
      <c r="R17" s="30"/>
      <c r="S17" s="31"/>
    </row>
    <row r="18" spans="1:19" s="13" customFormat="1" ht="20.100000000000001" customHeight="1" thickBot="1" x14ac:dyDescent="0.4">
      <c r="A18" s="14"/>
      <c r="B18" s="40" t="s">
        <v>14</v>
      </c>
      <c r="C18" s="26"/>
      <c r="D18" s="26"/>
      <c r="E18" s="26"/>
      <c r="F18" s="26"/>
      <c r="G18" s="26"/>
      <c r="H18" s="26"/>
      <c r="I18" s="26"/>
      <c r="J18" s="26"/>
      <c r="K18" s="44"/>
      <c r="L18" s="44"/>
      <c r="M18" s="27"/>
      <c r="N18" s="30"/>
      <c r="O18" s="30"/>
      <c r="P18" s="30"/>
      <c r="Q18" s="30"/>
      <c r="R18" s="30"/>
      <c r="S18" s="31"/>
    </row>
    <row r="19" spans="1:19" s="13" customFormat="1" ht="28.35" customHeight="1" thickBot="1" x14ac:dyDescent="0.4">
      <c r="A19" s="14"/>
      <c r="B19" s="25" t="s">
        <v>16</v>
      </c>
      <c r="C19" s="64">
        <f t="shared" si="0"/>
        <v>0</v>
      </c>
      <c r="D19" s="65"/>
      <c r="E19" s="64">
        <f t="shared" si="1"/>
        <v>0</v>
      </c>
      <c r="F19" s="65"/>
      <c r="G19" s="64">
        <f t="shared" ref="G19:G34" si="3">+P19/$S19*$M19</f>
        <v>0</v>
      </c>
      <c r="H19" s="65"/>
      <c r="I19" s="64">
        <f t="shared" si="2"/>
        <v>0</v>
      </c>
      <c r="J19" s="65"/>
      <c r="K19" s="64">
        <f>+R19/$S19*$M19</f>
        <v>1000000</v>
      </c>
      <c r="L19" s="65"/>
      <c r="M19" s="27">
        <v>1000000</v>
      </c>
      <c r="N19" s="30">
        <v>0</v>
      </c>
      <c r="O19" s="30">
        <v>0</v>
      </c>
      <c r="P19" s="30">
        <v>0</v>
      </c>
      <c r="Q19" s="30">
        <v>0</v>
      </c>
      <c r="R19" s="30">
        <v>1</v>
      </c>
      <c r="S19" s="30">
        <v>1</v>
      </c>
    </row>
    <row r="20" spans="1:19" s="5" customFormat="1" ht="14.25" hidden="1" customHeight="1" x14ac:dyDescent="0.35">
      <c r="A20" s="15"/>
      <c r="B20" s="16"/>
      <c r="C20" s="17" t="e">
        <f t="shared" si="0"/>
        <v>#DIV/0!</v>
      </c>
      <c r="D20" s="17"/>
      <c r="E20" s="17" t="e">
        <f t="shared" si="1"/>
        <v>#DIV/0!</v>
      </c>
      <c r="F20" s="17"/>
      <c r="G20" s="17" t="e">
        <f t="shared" si="3"/>
        <v>#DIV/0!</v>
      </c>
      <c r="H20" s="17"/>
      <c r="I20" s="17" t="e">
        <f t="shared" si="2"/>
        <v>#DIV/0!</v>
      </c>
      <c r="J20" s="17"/>
      <c r="K20" s="17" t="e">
        <f t="shared" ref="K20:K34" si="4">+R20/$S20*$M20</f>
        <v>#DIV/0!</v>
      </c>
      <c r="L20" s="17"/>
      <c r="M20" s="17">
        <f>+M7/$M$7</f>
        <v>1</v>
      </c>
      <c r="N20" s="35"/>
      <c r="O20" s="36"/>
      <c r="P20" s="36"/>
      <c r="Q20" s="36"/>
    </row>
    <row r="21" spans="1:19" s="5" customFormat="1" ht="20.100000000000001" customHeight="1" x14ac:dyDescent="0.35">
      <c r="A21" s="15"/>
      <c r="B21" s="40" t="s">
        <v>10</v>
      </c>
      <c r="C21" s="26"/>
      <c r="D21" s="26"/>
      <c r="E21" s="26"/>
      <c r="F21" s="26"/>
      <c r="G21" s="26"/>
      <c r="H21" s="26"/>
      <c r="I21" s="44"/>
      <c r="J21" s="26"/>
      <c r="K21" s="26"/>
      <c r="L21" s="26"/>
      <c r="M21" s="27"/>
      <c r="N21" s="38"/>
      <c r="O21" s="39"/>
      <c r="P21" s="39"/>
      <c r="Q21" s="39"/>
    </row>
    <row r="22" spans="1:19" s="5" customFormat="1" ht="20.100000000000001" customHeight="1" x14ac:dyDescent="0.35">
      <c r="A22" s="15"/>
      <c r="B22" s="40" t="s">
        <v>21</v>
      </c>
      <c r="C22" s="26"/>
      <c r="D22" s="26"/>
      <c r="E22" s="26"/>
      <c r="F22" s="26"/>
      <c r="G22" s="26"/>
      <c r="H22" s="26"/>
      <c r="I22" s="26"/>
      <c r="J22" s="44"/>
      <c r="K22" s="26"/>
      <c r="L22" s="26"/>
      <c r="M22" s="27"/>
      <c r="N22" s="38"/>
      <c r="O22" s="39"/>
      <c r="P22" s="39"/>
      <c r="Q22" s="39"/>
    </row>
    <row r="23" spans="1:19" s="5" customFormat="1" ht="20.100000000000001" customHeight="1" x14ac:dyDescent="0.35">
      <c r="A23" s="15"/>
      <c r="B23" s="40" t="s">
        <v>12</v>
      </c>
      <c r="C23" s="26"/>
      <c r="D23" s="26"/>
      <c r="E23" s="26"/>
      <c r="F23" s="26"/>
      <c r="G23" s="26"/>
      <c r="H23" s="26"/>
      <c r="I23" s="26"/>
      <c r="J23" s="26"/>
      <c r="K23" s="44"/>
      <c r="L23" s="26"/>
      <c r="M23" s="27"/>
      <c r="N23" s="38"/>
      <c r="O23" s="39"/>
      <c r="P23" s="39"/>
      <c r="Q23" s="39"/>
    </row>
    <row r="24" spans="1:19" s="5" customFormat="1" ht="20.100000000000001" customHeight="1" x14ac:dyDescent="0.35">
      <c r="A24" s="15"/>
      <c r="B24" s="40" t="s">
        <v>13</v>
      </c>
      <c r="C24" s="26"/>
      <c r="D24" s="26"/>
      <c r="E24" s="26"/>
      <c r="F24" s="26"/>
      <c r="G24" s="26"/>
      <c r="H24" s="26"/>
      <c r="I24" s="26"/>
      <c r="J24" s="26"/>
      <c r="K24" s="44"/>
      <c r="L24" s="44"/>
      <c r="M24" s="27"/>
      <c r="N24" s="38"/>
      <c r="O24" s="39"/>
      <c r="P24" s="39"/>
      <c r="Q24" s="39"/>
    </row>
    <row r="25" spans="1:19" s="5" customFormat="1" ht="20.100000000000001" customHeight="1" x14ac:dyDescent="0.35">
      <c r="A25" s="15"/>
      <c r="B25" s="40" t="s">
        <v>14</v>
      </c>
      <c r="C25" s="26"/>
      <c r="D25" s="26"/>
      <c r="E25" s="26"/>
      <c r="F25" s="26"/>
      <c r="G25" s="26"/>
      <c r="H25" s="26"/>
      <c r="I25" s="26"/>
      <c r="J25" s="26"/>
      <c r="K25" s="44"/>
      <c r="L25" s="44"/>
      <c r="M25" s="27"/>
      <c r="N25" s="38"/>
      <c r="O25" s="39"/>
      <c r="P25" s="39"/>
      <c r="Q25" s="39"/>
    </row>
    <row r="26" spans="1:19" s="13" customFormat="1" ht="20.100000000000001" customHeight="1" thickBot="1" x14ac:dyDescent="0.4">
      <c r="A26" s="9"/>
      <c r="B26" s="46" t="s">
        <v>17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9"/>
      <c r="N26" s="59"/>
      <c r="O26" s="60"/>
      <c r="P26" s="60"/>
      <c r="Q26" s="60"/>
    </row>
    <row r="27" spans="1:19" s="13" customFormat="1" ht="41.25" customHeight="1" thickBot="1" x14ac:dyDescent="0.4">
      <c r="A27" s="14"/>
      <c r="B27" s="25" t="s">
        <v>26</v>
      </c>
      <c r="C27" s="64">
        <f t="shared" si="0"/>
        <v>800000</v>
      </c>
      <c r="D27" s="65"/>
      <c r="E27" s="64">
        <f t="shared" si="1"/>
        <v>800000</v>
      </c>
      <c r="F27" s="65"/>
      <c r="G27" s="64">
        <f t="shared" si="3"/>
        <v>800000</v>
      </c>
      <c r="H27" s="65"/>
      <c r="I27" s="64">
        <f t="shared" si="2"/>
        <v>800000</v>
      </c>
      <c r="J27" s="65"/>
      <c r="K27" s="64">
        <f t="shared" si="4"/>
        <v>800000</v>
      </c>
      <c r="L27" s="65"/>
      <c r="M27" s="27">
        <v>4000000</v>
      </c>
      <c r="N27" s="30">
        <v>2</v>
      </c>
      <c r="O27" s="30">
        <v>2</v>
      </c>
      <c r="P27" s="30">
        <v>2</v>
      </c>
      <c r="Q27" s="30">
        <v>2</v>
      </c>
      <c r="R27" s="30">
        <v>2</v>
      </c>
      <c r="S27" s="30">
        <v>10</v>
      </c>
    </row>
    <row r="28" spans="1:19" s="5" customFormat="1" ht="20.100000000000001" customHeight="1" x14ac:dyDescent="0.35">
      <c r="A28" s="15"/>
      <c r="B28" s="40" t="s">
        <v>10</v>
      </c>
      <c r="C28" s="44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38"/>
      <c r="O28" s="39"/>
      <c r="P28" s="39"/>
      <c r="Q28" s="39"/>
    </row>
    <row r="29" spans="1:19" s="5" customFormat="1" ht="20.100000000000001" customHeight="1" x14ac:dyDescent="0.35">
      <c r="A29" s="15"/>
      <c r="B29" s="40" t="s">
        <v>21</v>
      </c>
      <c r="C29" s="44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38"/>
      <c r="O29" s="39"/>
      <c r="P29" s="39"/>
      <c r="Q29" s="39"/>
    </row>
    <row r="30" spans="1:19" s="5" customFormat="1" ht="20.100000000000001" customHeight="1" x14ac:dyDescent="0.35">
      <c r="A30" s="15"/>
      <c r="B30" s="40" t="s">
        <v>12</v>
      </c>
      <c r="C30" s="26"/>
      <c r="D30" s="44"/>
      <c r="E30" s="26"/>
      <c r="F30" s="26"/>
      <c r="G30" s="26"/>
      <c r="H30" s="26"/>
      <c r="I30" s="26"/>
      <c r="J30" s="26"/>
      <c r="K30" s="26"/>
      <c r="L30" s="26"/>
      <c r="M30" s="26"/>
      <c r="N30" s="38"/>
      <c r="O30" s="39"/>
      <c r="P30" s="39"/>
      <c r="Q30" s="39"/>
    </row>
    <row r="31" spans="1:19" s="5" customFormat="1" ht="20.100000000000001" customHeight="1" x14ac:dyDescent="0.35">
      <c r="A31" s="15"/>
      <c r="B31" s="40" t="s">
        <v>27</v>
      </c>
      <c r="C31" s="26"/>
      <c r="D31" s="44"/>
      <c r="E31" s="44"/>
      <c r="F31" s="44"/>
      <c r="G31" s="44"/>
      <c r="H31" s="44"/>
      <c r="I31" s="44"/>
      <c r="J31" s="44"/>
      <c r="K31" s="44"/>
      <c r="L31" s="44"/>
      <c r="M31" s="26"/>
      <c r="N31" s="38"/>
      <c r="O31" s="39"/>
      <c r="P31" s="39"/>
      <c r="Q31" s="39"/>
    </row>
    <row r="32" spans="1:19" s="5" customFormat="1" ht="20.100000000000001" customHeight="1" x14ac:dyDescent="0.35">
      <c r="A32" s="15"/>
      <c r="B32" s="40" t="s">
        <v>14</v>
      </c>
      <c r="C32" s="26"/>
      <c r="D32" s="44"/>
      <c r="E32" s="44"/>
      <c r="F32" s="44"/>
      <c r="G32" s="44"/>
      <c r="H32" s="44"/>
      <c r="I32" s="44"/>
      <c r="J32" s="44"/>
      <c r="K32" s="44"/>
      <c r="L32" s="44"/>
      <c r="M32" s="26"/>
      <c r="N32" s="38"/>
      <c r="O32" s="39"/>
      <c r="P32" s="39"/>
      <c r="Q32" s="39"/>
    </row>
    <row r="33" spans="1:19" s="13" customFormat="1" ht="28.15" thickBot="1" x14ac:dyDescent="0.4">
      <c r="A33" s="9"/>
      <c r="B33" s="46" t="s">
        <v>18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/>
      <c r="N33" s="59"/>
      <c r="O33" s="60"/>
      <c r="P33" s="60"/>
      <c r="Q33" s="60"/>
    </row>
    <row r="34" spans="1:19" s="13" customFormat="1" ht="41.25" customHeight="1" thickBot="1" x14ac:dyDescent="0.4">
      <c r="A34" s="14"/>
      <c r="B34" s="25" t="s">
        <v>32</v>
      </c>
      <c r="C34" s="64">
        <f t="shared" si="0"/>
        <v>0</v>
      </c>
      <c r="D34" s="65"/>
      <c r="E34" s="64">
        <f t="shared" si="1"/>
        <v>0</v>
      </c>
      <c r="F34" s="65"/>
      <c r="G34" s="64">
        <f t="shared" si="3"/>
        <v>0</v>
      </c>
      <c r="H34" s="65"/>
      <c r="I34" s="64">
        <f t="shared" si="2"/>
        <v>500000</v>
      </c>
      <c r="J34" s="65"/>
      <c r="K34" s="64">
        <f t="shared" si="4"/>
        <v>0</v>
      </c>
      <c r="L34" s="65"/>
      <c r="M34" s="27">
        <v>500000</v>
      </c>
      <c r="N34" s="33">
        <v>0</v>
      </c>
      <c r="O34" s="33">
        <v>0</v>
      </c>
      <c r="P34" s="33">
        <v>0</v>
      </c>
      <c r="Q34" s="33">
        <v>1</v>
      </c>
      <c r="R34" s="33">
        <v>0</v>
      </c>
      <c r="S34" s="33">
        <v>1</v>
      </c>
    </row>
    <row r="35" spans="1:19" s="5" customFormat="1" ht="20.100000000000001" customHeight="1" x14ac:dyDescent="0.35">
      <c r="A35" s="15"/>
      <c r="B35" s="40" t="s">
        <v>22</v>
      </c>
      <c r="C35" s="26"/>
      <c r="D35" s="26"/>
      <c r="E35" s="26"/>
      <c r="F35" s="26"/>
      <c r="G35" s="26"/>
      <c r="H35" s="44"/>
      <c r="I35" s="26"/>
      <c r="J35" s="26"/>
      <c r="K35" s="26"/>
      <c r="L35" s="26"/>
      <c r="M35" s="27"/>
      <c r="N35" s="38"/>
      <c r="O35" s="39"/>
      <c r="P35" s="39"/>
      <c r="Q35" s="39"/>
    </row>
    <row r="36" spans="1:19" s="5" customFormat="1" ht="20.100000000000001" customHeight="1" x14ac:dyDescent="0.35">
      <c r="A36" s="15"/>
      <c r="B36" s="40" t="s">
        <v>12</v>
      </c>
      <c r="C36" s="26"/>
      <c r="D36" s="26"/>
      <c r="E36" s="26"/>
      <c r="F36" s="26"/>
      <c r="G36" s="26"/>
      <c r="H36" s="26"/>
      <c r="I36" s="44"/>
      <c r="J36" s="26"/>
      <c r="K36" s="26"/>
      <c r="L36" s="26"/>
      <c r="M36" s="27"/>
      <c r="N36" s="38"/>
      <c r="O36" s="39"/>
      <c r="P36" s="39"/>
      <c r="Q36" s="39"/>
    </row>
    <row r="37" spans="1:19" s="5" customFormat="1" ht="20.100000000000001" customHeight="1" thickBot="1" x14ac:dyDescent="0.4">
      <c r="A37" s="15"/>
      <c r="B37" s="10" t="s">
        <v>23</v>
      </c>
      <c r="C37" s="26"/>
      <c r="D37" s="26"/>
      <c r="E37" s="26"/>
      <c r="F37" s="26"/>
      <c r="G37" s="26"/>
      <c r="H37" s="26"/>
      <c r="I37" s="26"/>
      <c r="J37" s="44"/>
      <c r="K37" s="26"/>
      <c r="L37" s="26"/>
      <c r="M37" s="27"/>
      <c r="N37" s="38"/>
      <c r="O37" s="39"/>
      <c r="P37" s="39"/>
      <c r="Q37" s="39"/>
    </row>
    <row r="38" spans="1:19" s="13" customFormat="1" ht="41.25" customHeight="1" thickBot="1" x14ac:dyDescent="0.4">
      <c r="A38" s="14"/>
      <c r="B38" s="25" t="s">
        <v>39</v>
      </c>
      <c r="C38" s="64">
        <v>0</v>
      </c>
      <c r="D38" s="65"/>
      <c r="E38" s="64">
        <v>0</v>
      </c>
      <c r="F38" s="65"/>
      <c r="G38" s="64">
        <v>0</v>
      </c>
      <c r="H38" s="65"/>
      <c r="I38" s="64">
        <v>400000</v>
      </c>
      <c r="J38" s="65"/>
      <c r="K38" s="64">
        <v>0</v>
      </c>
      <c r="L38" s="65"/>
      <c r="M38" s="27">
        <f>+SUM(C38:L38)</f>
        <v>400000</v>
      </c>
      <c r="N38" s="33">
        <v>0</v>
      </c>
      <c r="O38" s="33">
        <v>0</v>
      </c>
      <c r="P38" s="33">
        <v>0</v>
      </c>
      <c r="Q38" s="33">
        <v>1</v>
      </c>
      <c r="R38" s="33">
        <v>0</v>
      </c>
      <c r="S38" s="33">
        <v>1</v>
      </c>
    </row>
    <row r="39" spans="1:19" s="5" customFormat="1" ht="20.100000000000001" customHeight="1" x14ac:dyDescent="0.35">
      <c r="A39" s="15"/>
      <c r="B39" s="40" t="s">
        <v>22</v>
      </c>
      <c r="C39" s="26"/>
      <c r="D39" s="26"/>
      <c r="E39" s="26"/>
      <c r="F39" s="26"/>
      <c r="G39" s="26"/>
      <c r="H39" s="44"/>
      <c r="I39" s="26"/>
      <c r="J39" s="26"/>
      <c r="K39" s="26"/>
      <c r="L39" s="26"/>
      <c r="M39" s="27"/>
      <c r="N39" s="41"/>
      <c r="O39" s="42"/>
      <c r="P39" s="42"/>
      <c r="Q39" s="42"/>
    </row>
    <row r="40" spans="1:19" s="5" customFormat="1" ht="20.100000000000001" customHeight="1" x14ac:dyDescent="0.35">
      <c r="A40" s="15"/>
      <c r="B40" s="40" t="s">
        <v>12</v>
      </c>
      <c r="C40" s="26"/>
      <c r="D40" s="26"/>
      <c r="E40" s="26"/>
      <c r="F40" s="26"/>
      <c r="G40" s="26"/>
      <c r="H40" s="26"/>
      <c r="I40" s="44"/>
      <c r="J40" s="26"/>
      <c r="K40" s="26"/>
      <c r="L40" s="26"/>
      <c r="M40" s="27"/>
      <c r="N40" s="41"/>
      <c r="O40" s="42"/>
      <c r="P40" s="42"/>
      <c r="Q40" s="42"/>
    </row>
    <row r="41" spans="1:19" s="5" customFormat="1" ht="20.100000000000001" customHeight="1" thickBot="1" x14ac:dyDescent="0.4">
      <c r="A41" s="15"/>
      <c r="B41" s="10" t="s">
        <v>23</v>
      </c>
      <c r="C41" s="26"/>
      <c r="D41" s="26"/>
      <c r="E41" s="26"/>
      <c r="F41" s="26"/>
      <c r="G41" s="26"/>
      <c r="H41" s="26"/>
      <c r="I41" s="26"/>
      <c r="J41" s="44"/>
      <c r="K41" s="26"/>
      <c r="L41" s="26"/>
      <c r="M41" s="27"/>
      <c r="N41" s="41"/>
      <c r="O41" s="42"/>
      <c r="P41" s="42"/>
      <c r="Q41" s="42"/>
    </row>
    <row r="42" spans="1:19" s="13" customFormat="1" ht="41.25" customHeight="1" thickBot="1" x14ac:dyDescent="0.4">
      <c r="A42" s="14"/>
      <c r="B42" s="25" t="s">
        <v>31</v>
      </c>
      <c r="C42" s="64">
        <f t="shared" ref="C42" si="5">+N42/$S42*$M42</f>
        <v>0</v>
      </c>
      <c r="D42" s="65"/>
      <c r="E42" s="64">
        <f t="shared" ref="E42" si="6">+O42/$S42*$M42</f>
        <v>0</v>
      </c>
      <c r="F42" s="65"/>
      <c r="G42" s="64">
        <f t="shared" ref="G42" si="7">+P42/$S42*$M42</f>
        <v>0</v>
      </c>
      <c r="H42" s="65"/>
      <c r="I42" s="64">
        <v>200000</v>
      </c>
      <c r="J42" s="65"/>
      <c r="K42" s="64">
        <f t="shared" ref="K42" si="8">+R42/$S42*$M42</f>
        <v>0</v>
      </c>
      <c r="L42" s="65"/>
      <c r="M42" s="27">
        <v>200000</v>
      </c>
      <c r="N42" s="33">
        <v>0</v>
      </c>
      <c r="O42" s="33">
        <v>0</v>
      </c>
      <c r="P42" s="33">
        <v>0</v>
      </c>
      <c r="Q42" s="33">
        <v>1</v>
      </c>
      <c r="R42" s="33">
        <v>0</v>
      </c>
      <c r="S42" s="33">
        <v>1</v>
      </c>
    </row>
    <row r="43" spans="1:19" s="5" customFormat="1" ht="20.100000000000001" customHeight="1" x14ac:dyDescent="0.35">
      <c r="A43" s="15"/>
      <c r="B43" s="40" t="s">
        <v>22</v>
      </c>
      <c r="C43" s="26"/>
      <c r="D43" s="26"/>
      <c r="E43" s="26"/>
      <c r="F43" s="26"/>
      <c r="G43" s="26"/>
      <c r="H43" s="44"/>
      <c r="I43" s="26"/>
      <c r="J43" s="26"/>
      <c r="K43" s="26"/>
      <c r="L43" s="26"/>
      <c r="M43" s="27"/>
      <c r="N43" s="41"/>
      <c r="O43" s="42"/>
      <c r="P43" s="42"/>
      <c r="Q43" s="42"/>
    </row>
    <row r="44" spans="1:19" s="5" customFormat="1" ht="20.100000000000001" customHeight="1" x14ac:dyDescent="0.35">
      <c r="A44" s="15"/>
      <c r="B44" s="40" t="s">
        <v>12</v>
      </c>
      <c r="C44" s="26"/>
      <c r="D44" s="26"/>
      <c r="E44" s="26"/>
      <c r="F44" s="26"/>
      <c r="G44" s="26"/>
      <c r="H44" s="26"/>
      <c r="I44" s="44"/>
      <c r="J44" s="26"/>
      <c r="K44" s="26"/>
      <c r="L44" s="26"/>
      <c r="M44" s="27"/>
      <c r="N44" s="41"/>
      <c r="O44" s="42"/>
      <c r="P44" s="42"/>
      <c r="Q44" s="42"/>
    </row>
    <row r="45" spans="1:19" s="5" customFormat="1" ht="20.100000000000001" customHeight="1" x14ac:dyDescent="0.35">
      <c r="A45" s="15"/>
      <c r="B45" s="10" t="s">
        <v>23</v>
      </c>
      <c r="C45" s="26"/>
      <c r="D45" s="26"/>
      <c r="E45" s="26"/>
      <c r="F45" s="26"/>
      <c r="G45" s="26"/>
      <c r="H45" s="26"/>
      <c r="I45" s="26"/>
      <c r="J45" s="44"/>
      <c r="K45" s="26"/>
      <c r="L45" s="26"/>
      <c r="M45" s="27"/>
      <c r="N45" s="41"/>
      <c r="O45" s="42"/>
      <c r="P45" s="42"/>
      <c r="Q45" s="42"/>
    </row>
    <row r="46" spans="1:19" s="13" customFormat="1" ht="41.25" customHeight="1" thickBot="1" x14ac:dyDescent="0.4">
      <c r="A46" s="14"/>
      <c r="B46" s="25" t="s">
        <v>28</v>
      </c>
      <c r="C46" s="64">
        <v>0</v>
      </c>
      <c r="D46" s="65"/>
      <c r="E46" s="64">
        <v>500000</v>
      </c>
      <c r="F46" s="65"/>
      <c r="G46" s="64">
        <v>0</v>
      </c>
      <c r="H46" s="65"/>
      <c r="I46" s="64">
        <v>0</v>
      </c>
      <c r="J46" s="65"/>
      <c r="K46" s="64">
        <v>0</v>
      </c>
      <c r="L46" s="65"/>
      <c r="M46" s="27">
        <f>+SUM(C46:L46)</f>
        <v>500000</v>
      </c>
      <c r="N46" s="32">
        <v>0</v>
      </c>
      <c r="O46" s="32">
        <v>1</v>
      </c>
      <c r="P46" s="32">
        <v>0</v>
      </c>
      <c r="Q46" s="32">
        <v>0</v>
      </c>
      <c r="R46" s="32">
        <v>0</v>
      </c>
      <c r="S46" s="32">
        <v>1</v>
      </c>
    </row>
    <row r="47" spans="1:19" s="5" customFormat="1" ht="20.100000000000001" customHeight="1" x14ac:dyDescent="0.35">
      <c r="A47" s="15"/>
      <c r="B47" s="40" t="s">
        <v>22</v>
      </c>
      <c r="C47" s="26"/>
      <c r="D47" s="44"/>
      <c r="E47" s="26"/>
      <c r="F47" s="26"/>
      <c r="G47" s="26"/>
      <c r="H47" s="26"/>
      <c r="I47" s="26"/>
      <c r="J47" s="26"/>
      <c r="K47" s="26"/>
      <c r="L47" s="26"/>
      <c r="M47" s="27"/>
      <c r="N47" s="38"/>
      <c r="O47" s="39"/>
      <c r="P47" s="39"/>
      <c r="Q47" s="39"/>
    </row>
    <row r="48" spans="1:19" s="5" customFormat="1" ht="20.100000000000001" customHeight="1" x14ac:dyDescent="0.35">
      <c r="A48" s="15"/>
      <c r="B48" s="40" t="s">
        <v>12</v>
      </c>
      <c r="C48" s="26"/>
      <c r="D48" s="26"/>
      <c r="E48" s="44"/>
      <c r="F48" s="26"/>
      <c r="G48" s="26"/>
      <c r="H48" s="26"/>
      <c r="I48" s="26"/>
      <c r="J48" s="26"/>
      <c r="K48" s="26"/>
      <c r="L48" s="26"/>
      <c r="M48" s="27"/>
      <c r="N48" s="38"/>
      <c r="O48" s="39"/>
      <c r="P48" s="39"/>
      <c r="Q48" s="39"/>
    </row>
    <row r="49" spans="1:19" s="5" customFormat="1" ht="20.100000000000001" customHeight="1" thickBot="1" x14ac:dyDescent="0.4">
      <c r="A49" s="15"/>
      <c r="B49" s="10" t="s">
        <v>23</v>
      </c>
      <c r="C49" s="26"/>
      <c r="D49" s="26"/>
      <c r="E49" s="26"/>
      <c r="F49" s="44"/>
      <c r="G49" s="26"/>
      <c r="H49" s="26"/>
      <c r="I49" s="26"/>
      <c r="J49" s="26"/>
      <c r="K49" s="26"/>
      <c r="L49" s="26"/>
      <c r="M49" s="27"/>
      <c r="N49" s="38"/>
      <c r="O49" s="39"/>
      <c r="P49" s="39"/>
      <c r="Q49" s="39"/>
    </row>
    <row r="50" spans="1:19" s="13" customFormat="1" ht="41.25" customHeight="1" thickBot="1" x14ac:dyDescent="0.4">
      <c r="A50" s="14"/>
      <c r="B50" s="25" t="s">
        <v>29</v>
      </c>
      <c r="C50" s="64">
        <v>0</v>
      </c>
      <c r="D50" s="65"/>
      <c r="E50" s="64">
        <v>250000</v>
      </c>
      <c r="F50" s="65"/>
      <c r="G50" s="64">
        <v>125000</v>
      </c>
      <c r="H50" s="65"/>
      <c r="I50" s="64">
        <v>125000</v>
      </c>
      <c r="J50" s="65"/>
      <c r="K50" s="64">
        <v>0</v>
      </c>
      <c r="L50" s="65"/>
      <c r="M50" s="27">
        <f>+SUM(C50:L50)</f>
        <v>500000</v>
      </c>
      <c r="N50" s="33">
        <v>0</v>
      </c>
      <c r="O50" s="33">
        <v>50</v>
      </c>
      <c r="P50" s="33">
        <v>100</v>
      </c>
      <c r="Q50" s="33">
        <v>50</v>
      </c>
      <c r="R50" s="33">
        <v>0</v>
      </c>
      <c r="S50" s="33">
        <v>200</v>
      </c>
    </row>
    <row r="51" spans="1:19" s="5" customFormat="1" ht="20.100000000000001" customHeight="1" x14ac:dyDescent="0.35">
      <c r="A51" s="15"/>
      <c r="B51" s="40" t="s">
        <v>24</v>
      </c>
      <c r="C51" s="26"/>
      <c r="D51" s="44"/>
      <c r="E51" s="26"/>
      <c r="F51" s="26"/>
      <c r="G51" s="26"/>
      <c r="H51" s="26"/>
      <c r="I51" s="26"/>
      <c r="J51" s="26"/>
      <c r="K51" s="26"/>
      <c r="L51" s="26"/>
      <c r="M51" s="27"/>
      <c r="N51" s="38"/>
      <c r="O51" s="39"/>
      <c r="P51" s="39"/>
      <c r="Q51" s="39"/>
    </row>
    <row r="52" spans="1:19" s="5" customFormat="1" ht="20.100000000000001" customHeight="1" x14ac:dyDescent="0.35">
      <c r="A52" s="15"/>
      <c r="B52" s="40" t="s">
        <v>12</v>
      </c>
      <c r="C52" s="26"/>
      <c r="D52" s="26"/>
      <c r="E52" s="44"/>
      <c r="F52" s="26"/>
      <c r="G52" s="26"/>
      <c r="H52" s="26"/>
      <c r="I52" s="26"/>
      <c r="J52" s="26"/>
      <c r="K52" s="26"/>
      <c r="L52" s="26"/>
      <c r="M52" s="27"/>
      <c r="N52" s="38"/>
      <c r="O52" s="39"/>
      <c r="P52" s="39"/>
      <c r="Q52" s="39"/>
    </row>
    <row r="53" spans="1:19" s="5" customFormat="1" ht="20.100000000000001" customHeight="1" thickBot="1" x14ac:dyDescent="0.4">
      <c r="A53" s="15"/>
      <c r="B53" s="10" t="s">
        <v>25</v>
      </c>
      <c r="C53" s="26"/>
      <c r="D53" s="26"/>
      <c r="E53" s="26"/>
      <c r="F53" s="44"/>
      <c r="G53" s="44"/>
      <c r="H53" s="44"/>
      <c r="I53" s="44"/>
      <c r="J53" s="26"/>
      <c r="K53" s="26"/>
      <c r="L53" s="26"/>
      <c r="M53" s="27"/>
      <c r="N53" s="38"/>
      <c r="O53" s="39"/>
      <c r="P53" s="39"/>
      <c r="Q53" s="39"/>
    </row>
    <row r="54" spans="1:19" s="13" customFormat="1" ht="41.25" customHeight="1" thickBot="1" x14ac:dyDescent="0.4">
      <c r="A54" s="14"/>
      <c r="B54" s="25" t="s">
        <v>30</v>
      </c>
      <c r="C54" s="64">
        <f>+N54/$S54*$M54</f>
        <v>0</v>
      </c>
      <c r="D54" s="65"/>
      <c r="E54" s="64">
        <v>900000</v>
      </c>
      <c r="F54" s="65"/>
      <c r="G54" s="64">
        <f>+P54/$S54*$M54</f>
        <v>0</v>
      </c>
      <c r="H54" s="65"/>
      <c r="I54" s="64">
        <f>+Q54/$S54*$M54</f>
        <v>0</v>
      </c>
      <c r="J54" s="65"/>
      <c r="K54" s="64">
        <f>+R54/$S54*$M54</f>
        <v>0</v>
      </c>
      <c r="L54" s="65"/>
      <c r="M54" s="27">
        <v>900000</v>
      </c>
      <c r="N54" s="33">
        <v>0</v>
      </c>
      <c r="O54" s="33">
        <v>1</v>
      </c>
      <c r="P54" s="33">
        <v>0</v>
      </c>
      <c r="Q54" s="33">
        <v>0</v>
      </c>
      <c r="R54" s="33">
        <v>0</v>
      </c>
      <c r="S54" s="33">
        <v>1</v>
      </c>
    </row>
    <row r="55" spans="1:19" s="5" customFormat="1" ht="20.100000000000001" customHeight="1" x14ac:dyDescent="0.35">
      <c r="A55" s="15"/>
      <c r="B55" s="40" t="s">
        <v>22</v>
      </c>
      <c r="C55" s="26"/>
      <c r="D55" s="44"/>
      <c r="E55" s="26"/>
      <c r="F55" s="26"/>
      <c r="G55" s="26"/>
      <c r="H55" s="26"/>
      <c r="I55" s="26"/>
      <c r="J55" s="26"/>
      <c r="K55" s="26"/>
      <c r="L55" s="26"/>
      <c r="M55" s="27"/>
      <c r="N55" s="38"/>
      <c r="O55" s="39"/>
      <c r="P55" s="39"/>
      <c r="Q55" s="39"/>
    </row>
    <row r="56" spans="1:19" s="5" customFormat="1" ht="20.100000000000001" customHeight="1" x14ac:dyDescent="0.35">
      <c r="A56" s="15"/>
      <c r="B56" s="40" t="s">
        <v>12</v>
      </c>
      <c r="C56" s="26"/>
      <c r="D56" s="26"/>
      <c r="E56" s="44"/>
      <c r="F56" s="26"/>
      <c r="G56" s="26"/>
      <c r="H56" s="26"/>
      <c r="I56" s="26"/>
      <c r="J56" s="26"/>
      <c r="K56" s="26"/>
      <c r="L56" s="26"/>
      <c r="M56" s="27"/>
      <c r="N56" s="38"/>
      <c r="O56" s="39"/>
      <c r="P56" s="39"/>
      <c r="Q56" s="39"/>
    </row>
    <row r="57" spans="1:19" s="5" customFormat="1" ht="20.100000000000001" customHeight="1" x14ac:dyDescent="0.35">
      <c r="A57" s="15"/>
      <c r="B57" s="10" t="s">
        <v>23</v>
      </c>
      <c r="C57" s="26"/>
      <c r="D57" s="26"/>
      <c r="E57" s="26"/>
      <c r="F57" s="44"/>
      <c r="G57" s="26"/>
      <c r="H57" s="26"/>
      <c r="I57" s="26"/>
      <c r="J57" s="26"/>
      <c r="K57" s="26"/>
      <c r="L57" s="26"/>
      <c r="M57" s="27"/>
      <c r="N57" s="38"/>
      <c r="O57" s="39"/>
      <c r="P57" s="39"/>
      <c r="Q57" s="39"/>
    </row>
    <row r="58" spans="1:19" s="5" customFormat="1" ht="20.100000000000001" customHeight="1" x14ac:dyDescent="0.35">
      <c r="A58" s="15"/>
      <c r="B58" s="46" t="s">
        <v>33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2"/>
      <c r="N58" s="48"/>
      <c r="O58" s="49"/>
      <c r="P58" s="49"/>
      <c r="Q58" s="49"/>
    </row>
    <row r="59" spans="1:19" s="5" customFormat="1" ht="20.100000000000001" customHeight="1" x14ac:dyDescent="0.35">
      <c r="A59" s="15"/>
      <c r="B59" s="40" t="s">
        <v>34</v>
      </c>
      <c r="C59" s="47"/>
      <c r="D59" s="47">
        <v>200000</v>
      </c>
      <c r="E59" s="47"/>
      <c r="F59" s="47">
        <v>200000</v>
      </c>
      <c r="G59" s="47"/>
      <c r="H59" s="47">
        <v>200000</v>
      </c>
      <c r="I59" s="47"/>
      <c r="J59" s="47"/>
      <c r="K59" s="47"/>
      <c r="L59" s="47">
        <v>200000</v>
      </c>
      <c r="M59" s="27">
        <f>SUM(C59:L59)</f>
        <v>800000</v>
      </c>
      <c r="N59" s="48"/>
      <c r="O59" s="49"/>
      <c r="P59" s="49"/>
      <c r="Q59" s="49"/>
    </row>
    <row r="60" spans="1:19" s="5" customFormat="1" ht="20.100000000000001" customHeight="1" x14ac:dyDescent="0.35">
      <c r="A60" s="15"/>
      <c r="B60" s="40" t="s">
        <v>35</v>
      </c>
      <c r="C60" s="47"/>
      <c r="D60" s="47">
        <v>15000</v>
      </c>
      <c r="E60" s="47"/>
      <c r="F60" s="47">
        <v>15000</v>
      </c>
      <c r="G60" s="47"/>
      <c r="H60" s="47">
        <v>15000</v>
      </c>
      <c r="I60" s="47"/>
      <c r="J60" s="47">
        <v>15000</v>
      </c>
      <c r="K60" s="47"/>
      <c r="L60" s="47">
        <v>15000</v>
      </c>
      <c r="M60" s="27">
        <f>SUM(C60:L60)</f>
        <v>75000</v>
      </c>
      <c r="N60" s="48"/>
      <c r="O60" s="49"/>
      <c r="P60" s="49"/>
      <c r="Q60" s="49"/>
    </row>
    <row r="61" spans="1:19" s="5" customFormat="1" ht="20.100000000000001" customHeight="1" x14ac:dyDescent="0.35">
      <c r="A61" s="15"/>
      <c r="B61" s="40" t="s">
        <v>36</v>
      </c>
      <c r="C61" s="47"/>
      <c r="D61" s="47">
        <v>15000</v>
      </c>
      <c r="E61" s="47"/>
      <c r="F61" s="47">
        <v>15000</v>
      </c>
      <c r="G61" s="47"/>
      <c r="H61" s="47">
        <v>15000</v>
      </c>
      <c r="I61" s="47"/>
      <c r="J61" s="47">
        <v>15000</v>
      </c>
      <c r="K61" s="47"/>
      <c r="L61" s="47">
        <v>15000</v>
      </c>
      <c r="M61" s="27">
        <f>SUM(C61:L61)</f>
        <v>75000</v>
      </c>
      <c r="N61" s="48"/>
      <c r="O61" s="49"/>
      <c r="P61" s="49"/>
      <c r="Q61" s="49"/>
    </row>
    <row r="62" spans="1:19" s="5" customFormat="1" ht="20.100000000000001" customHeight="1" x14ac:dyDescent="0.35">
      <c r="A62" s="15"/>
      <c r="B62" s="40" t="s">
        <v>37</v>
      </c>
      <c r="C62" s="47"/>
      <c r="D62" s="47">
        <v>120000</v>
      </c>
      <c r="E62" s="47"/>
      <c r="F62" s="47">
        <v>120000</v>
      </c>
      <c r="G62" s="47"/>
      <c r="H62" s="47">
        <v>45000</v>
      </c>
      <c r="I62" s="47"/>
      <c r="J62" s="47">
        <v>20000</v>
      </c>
      <c r="K62" s="47"/>
      <c r="L62" s="47">
        <v>45000</v>
      </c>
      <c r="M62" s="27">
        <f>SUM(C62:L62)</f>
        <v>350000</v>
      </c>
      <c r="N62" s="48"/>
      <c r="O62" s="49"/>
      <c r="P62" s="49"/>
      <c r="Q62" s="49"/>
    </row>
    <row r="63" spans="1:19" ht="15" customHeight="1" x14ac:dyDescent="0.35">
      <c r="B63" s="20" t="s">
        <v>19</v>
      </c>
      <c r="C63" s="34">
        <f>+C7+C13+C19+C27+C34+C38+C46+C50+C54+C59+C60+C61+C62+D59+D60+D61+D62+C42</f>
        <v>1610000</v>
      </c>
      <c r="D63" s="24"/>
      <c r="E63" s="34">
        <f>+E7+E13+E19+E27+E34+E38+E46+E50+E54+E59+E60+E61+E62+F59+F60+F61+F62+E42</f>
        <v>15739150.952</v>
      </c>
      <c r="F63" s="24"/>
      <c r="G63" s="34">
        <f>+G7+G13+G19+G27+G34+G38+G46+G50+G54+G59+G60+G61+G62+H59+H60+H61+H62+G42</f>
        <v>23719740.028000005</v>
      </c>
      <c r="H63" s="24"/>
      <c r="I63" s="34">
        <f>+I7+I13+I19+I27+I34+I38+I46+I50+I54+I59+I60+I61+I62+J59+J60+J61+J62+I42</f>
        <v>14444509.520000001</v>
      </c>
      <c r="J63" s="24"/>
      <c r="K63" s="34">
        <f>+K7+K13+K19+K27+K34+K38+K46+K50+K54+K59+K60+K61+K62+L59+L60+L61+L62+K42</f>
        <v>14486599.499999987</v>
      </c>
      <c r="L63" s="43"/>
      <c r="M63" s="34">
        <f>+M7+M13+M19+M27+M34+M38+M46+M50+M54+M59+M60+M61+M62+M42</f>
        <v>70000000</v>
      </c>
      <c r="N63" s="57"/>
      <c r="O63" s="58"/>
      <c r="P63" s="58"/>
      <c r="Q63" s="58"/>
    </row>
    <row r="64" spans="1:19" x14ac:dyDescent="0.35">
      <c r="B64" s="21" t="s">
        <v>20</v>
      </c>
      <c r="C64" s="50">
        <f>C63/$M$63</f>
        <v>2.3E-2</v>
      </c>
      <c r="D64" s="50"/>
      <c r="E64" s="50">
        <f>E63/$M$63</f>
        <v>0.2248450136</v>
      </c>
      <c r="F64" s="50"/>
      <c r="G64" s="50">
        <f>G63/$M$63</f>
        <v>0.33885342897142862</v>
      </c>
      <c r="H64" s="50"/>
      <c r="I64" s="50">
        <f>I63/$M$63</f>
        <v>0.20635013600000002</v>
      </c>
      <c r="J64" s="50"/>
      <c r="K64" s="50">
        <f>K63/$M$63</f>
        <v>0.20695142142857123</v>
      </c>
      <c r="L64" s="51"/>
      <c r="M64" s="52">
        <f>+SUM(C64:K64)</f>
        <v>0.99999999999999978</v>
      </c>
      <c r="N64" s="22"/>
    </row>
    <row r="65" spans="2:11" x14ac:dyDescent="0.35">
      <c r="B65" s="23"/>
    </row>
    <row r="66" spans="2:11" x14ac:dyDescent="0.35">
      <c r="B66" s="23"/>
      <c r="C66" s="56"/>
      <c r="K66" s="56"/>
    </row>
    <row r="67" spans="2:11" x14ac:dyDescent="0.35">
      <c r="B67" s="23"/>
      <c r="C67" s="53">
        <f>SUM(C63:L63)</f>
        <v>70000000</v>
      </c>
      <c r="D67" s="53"/>
      <c r="E67" s="53"/>
      <c r="F67" s="53"/>
      <c r="G67" s="53"/>
      <c r="H67" s="53"/>
      <c r="I67" s="53"/>
      <c r="J67" s="53"/>
      <c r="K67" s="53"/>
    </row>
    <row r="68" spans="2:11" x14ac:dyDescent="0.35">
      <c r="B68" s="23"/>
    </row>
    <row r="69" spans="2:11" x14ac:dyDescent="0.35">
      <c r="B69" s="23"/>
      <c r="C69" s="54"/>
      <c r="D69" s="54"/>
      <c r="E69" s="54"/>
      <c r="F69" s="54"/>
      <c r="G69" s="54"/>
    </row>
  </sheetData>
  <mergeCells count="61">
    <mergeCell ref="K46:L46"/>
    <mergeCell ref="K50:L50"/>
    <mergeCell ref="G46:H46"/>
    <mergeCell ref="G50:H50"/>
    <mergeCell ref="I34:J34"/>
    <mergeCell ref="I46:J46"/>
    <mergeCell ref="I50:J50"/>
    <mergeCell ref="I38:J38"/>
    <mergeCell ref="K38:L38"/>
    <mergeCell ref="G42:H42"/>
    <mergeCell ref="I42:J42"/>
    <mergeCell ref="K42:L42"/>
    <mergeCell ref="C46:D46"/>
    <mergeCell ref="C50:D50"/>
    <mergeCell ref="E34:F34"/>
    <mergeCell ref="E46:F46"/>
    <mergeCell ref="E50:F50"/>
    <mergeCell ref="C42:D42"/>
    <mergeCell ref="E42:F42"/>
    <mergeCell ref="I27:J27"/>
    <mergeCell ref="I54:J54"/>
    <mergeCell ref="K27:L27"/>
    <mergeCell ref="K54:L54"/>
    <mergeCell ref="C34:D34"/>
    <mergeCell ref="G34:H34"/>
    <mergeCell ref="K34:L34"/>
    <mergeCell ref="C27:D27"/>
    <mergeCell ref="C54:D54"/>
    <mergeCell ref="E27:F27"/>
    <mergeCell ref="E54:F54"/>
    <mergeCell ref="G27:H27"/>
    <mergeCell ref="G54:H54"/>
    <mergeCell ref="C38:D38"/>
    <mergeCell ref="E38:F38"/>
    <mergeCell ref="G38:H38"/>
    <mergeCell ref="C19:D19"/>
    <mergeCell ref="E19:F19"/>
    <mergeCell ref="G19:H19"/>
    <mergeCell ref="I19:J19"/>
    <mergeCell ref="K19:L19"/>
    <mergeCell ref="C13:D13"/>
    <mergeCell ref="E13:F13"/>
    <mergeCell ref="G13:H13"/>
    <mergeCell ref="I13:J13"/>
    <mergeCell ref="K13:L13"/>
    <mergeCell ref="N63:Q63"/>
    <mergeCell ref="N4:Q4"/>
    <mergeCell ref="N6:Q6"/>
    <mergeCell ref="B1:M1"/>
    <mergeCell ref="N26:Q26"/>
    <mergeCell ref="N33:Q33"/>
    <mergeCell ref="C4:D4"/>
    <mergeCell ref="E4:F4"/>
    <mergeCell ref="G4:H4"/>
    <mergeCell ref="I4:J4"/>
    <mergeCell ref="K4:L4"/>
    <mergeCell ref="C7:D7"/>
    <mergeCell ref="E7:F7"/>
    <mergeCell ref="G7:H7"/>
    <mergeCell ref="I7:J7"/>
    <mergeCell ref="K7:L7"/>
  </mergeCells>
  <pageMargins left="0.7" right="0.7" top="0.75" bottom="0.75" header="0.3" footer="0.3"/>
  <pageSetup scale="63" orientation="portrait" r:id="rId1"/>
  <colBreaks count="1" manualBreakCount="1">
    <brk id="13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B72C2C74E69934387239C6AE3FC36C1" ma:contentTypeVersion="296" ma:contentTypeDescription="A content type to manage public (operations) IDB documents" ma:contentTypeScope="" ma:versionID="3786fdc253e197bf25843ae7ba054bf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2967a056d70b09e83b3c4bf4ab02e1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IFD/CMF</Division_x0020_or_x0020_Unit>
    <_dlc_DocId xmlns="cdc7663a-08f0-4737-9e8c-148ce897a09c">EZSHARE-942537215-6</_dlc_DocId>
    <Document_x0020_Author xmlns="cdc7663a-08f0-4737-9e8c-148ce897a09c">Bernedo Cecilia</Document_x0020_Autho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Guatemala</TermName>
          <TermId xmlns="http://schemas.microsoft.com/office/infopath/2007/PartnerControls">f4a7ece3-5197-4ac8-b0c6-9e241da9714f</TermId>
        </TermInfo>
      </Terms>
    </ic46d7e087fd4a108fb86518ca413cc6>
    <b26cdb1da78c4bb4b1c1bac2f6ac5911 xmlns="cdc7663a-08f0-4737-9e8c-148ce897a09c">
      <Terms xmlns="http://schemas.microsoft.com/office/infopath/2007/PartnerControls"/>
    </b26cdb1da78c4bb4b1c1bac2f6ac5911>
    <Extracted_x0020_Keywords xmlns="cdc7663a-08f0-4737-9e8c-148ce897a09c"/>
    <Project_x0020_Number xmlns="cdc7663a-08f0-4737-9e8c-148ce897a09c">GU-L1175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SISCOR_x0020_Number xmlns="cdc7663a-08f0-4737-9e8c-148ce897a09c" xsi:nil="true"/>
    <Access_x0020_to_x0020_Information_x00a0_Policy xmlns="cdc7663a-08f0-4737-9e8c-148ce897a09c">Public</Access_x0020_to_x0020_Information_x00a0_Policy>
    <Identifier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SCIENCE AND TECHNOLOGY</TermName>
          <TermId xmlns="http://schemas.microsoft.com/office/infopath/2007/PartnerControls">9f66c2ac-e890-4c67-bc5b-aa8615cd0dd8</TermId>
        </TermInfo>
      </Terms>
    </b2ec7cfb18674cb8803df6b262e8b107>
    <Document_x0020_Language_x0020_IDB xmlns="cdc7663a-08f0-4737-9e8c-148ce897a09c">Spanish</Document_x0020_Language_x0020_IDB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SCIENCE AND TECHNOLOGY</TermName>
          <TermId xmlns="http://schemas.microsoft.com/office/infopath/2007/PartnerControls">0cc5734e-64eb-4bef-9520-748f3938df0e</TermId>
        </TermInfo>
      </Terms>
    </nddeef1749674d76abdbe4b239a70bc6>
    <_dlc_DocIdUrl xmlns="cdc7663a-08f0-4737-9e8c-148ce897a09c">
      <Url>https://idbg.sharepoint.com/teams/EZ-GU-LON/GU-L1175/_layouts/15/DocIdRedir.aspx?ID=EZSHARE-942537215-6</Url>
      <Description>EZSHARE-942537215-6</Description>
    </_dlc_DocIdUrl>
    <Phase xmlns="cdc7663a-08f0-4737-9e8c-148ce897a09c">ACTIVE</Phase>
    <Other_x0020_Author xmlns="cdc7663a-08f0-4737-9e8c-148ce897a09c">Antonio Garcia Zaballos</Other_x0020_Author>
    <IDBDocs_x0020_Number xmlns="cdc7663a-08f0-4737-9e8c-148ce897a09c" xsi:nil="true"/>
    <TaxCatchAll xmlns="cdc7663a-08f0-4737-9e8c-148ce897a09c">
      <Value>27</Value>
      <Value>14</Value>
      <Value>178</Value>
      <Value>1</Value>
      <Value>182</Value>
    </TaxCatchAll>
    <Fiscal_x0020_Year_x0020_IDB xmlns="cdc7663a-08f0-4737-9e8c-148ce897a09c">2020</Fiscal_x0020_Year_x0020_IDB>
    <Operation_x0020_Type xmlns="cdc7663a-08f0-4737-9e8c-148ce897a09c">LON</Operation_x0020_Type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Information Technology and Communications;Development Communications;Internet and Knowledge Management;ITC Regulatory Framework;Science and Technology;Telecommunications;</Webtopic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707D350B-89D2-4B61-B879-5EE63DE7268B}"/>
</file>

<file path=customXml/itemProps2.xml><?xml version="1.0" encoding="utf-8"?>
<ds:datastoreItem xmlns:ds="http://schemas.openxmlformats.org/officeDocument/2006/customXml" ds:itemID="{0B78459B-3A64-4291-A71C-D5C414B53911}"/>
</file>

<file path=customXml/itemProps3.xml><?xml version="1.0" encoding="utf-8"?>
<ds:datastoreItem xmlns:ds="http://schemas.openxmlformats.org/officeDocument/2006/customXml" ds:itemID="{78CD44BD-37C6-4220-A410-31CD6F695170}"/>
</file>

<file path=customXml/itemProps4.xml><?xml version="1.0" encoding="utf-8"?>
<ds:datastoreItem xmlns:ds="http://schemas.openxmlformats.org/officeDocument/2006/customXml" ds:itemID="{5D5393EC-C81A-4471-96E6-F6AE93A2D072}"/>
</file>

<file path=customXml/itemProps5.xml><?xml version="1.0" encoding="utf-8"?>
<ds:datastoreItem xmlns:ds="http://schemas.openxmlformats.org/officeDocument/2006/customXml" ds:itemID="{09D545C8-8103-4A94-9A72-237BE20E98FD}"/>
</file>

<file path=customXml/itemProps6.xml><?xml version="1.0" encoding="utf-8"?>
<ds:datastoreItem xmlns:ds="http://schemas.openxmlformats.org/officeDocument/2006/customXml" ds:itemID="{ECCF41BD-A1B4-42C6-8597-9A4CFC0DEE33}"/>
</file>

<file path=customXml/itemProps7.xml><?xml version="1.0" encoding="utf-8"?>
<ds:datastoreItem xmlns:ds="http://schemas.openxmlformats.org/officeDocument/2006/customXml" ds:itemID="{FA4D5CA7-0BD6-44F1-B339-E30F1433EC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PEP</vt:lpstr>
      <vt:lpstr>PEP!_ftnref4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Inter-American Development Bank</dc:creator>
  <cp:keywords/>
  <dc:description/>
  <cp:lastModifiedBy>Bernedo, Cecilia</cp:lastModifiedBy>
  <cp:revision/>
  <dcterms:created xsi:type="dcterms:W3CDTF">2013-10-12T12:36:21Z</dcterms:created>
  <dcterms:modified xsi:type="dcterms:W3CDTF">2021-02-08T23:25:38Z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178;#SCIENCE AND TECHNOLOGY|9f66c2ac-e890-4c67-bc5b-aa8615cd0dd8</vt:lpwstr>
  </property>
  <property fmtid="{D5CDD505-2E9C-101B-9397-08002B2CF9AE}" pid="7" name="Country">
    <vt:lpwstr>14;#Guatemala|f4a7ece3-5197-4ac8-b0c6-9e241da9714f</vt:lpwstr>
  </property>
  <property fmtid="{D5CDD505-2E9C-101B-9397-08002B2CF9AE}" pid="8" name="_dlc_DocIdItemGuid">
    <vt:lpwstr>d25da241-3133-46b9-93b3-29d83cb0e59f</vt:lpwstr>
  </property>
  <property fmtid="{D5CDD505-2E9C-101B-9397-08002B2CF9AE}" pid="9" name="Fund IDB">
    <vt:lpwstr>27;#ORC|c028a4b2-ad8b-4cf4-9cac-a2ae6a778e23</vt:lpwstr>
  </property>
  <property fmtid="{D5CDD505-2E9C-101B-9397-08002B2CF9AE}" pid="10" name="Sector IDB">
    <vt:lpwstr>182;#SCIENCE AND TECHNOLOGY|0cc5734e-64eb-4bef-9520-748f3938df0e</vt:lpwstr>
  </property>
  <property fmtid="{D5CDD505-2E9C-101B-9397-08002B2CF9AE}" pid="11" name="Function Operations IDB">
    <vt:lpwstr>1;#Project Preparation Planning and Design|29ca0c72-1fc4-435f-a09c-28585cb5eac9</vt:lpwstr>
  </property>
  <property fmtid="{D5CDD505-2E9C-101B-9397-08002B2CF9AE}" pid="13" name="ContentTypeId">
    <vt:lpwstr>0x0101001A458A224826124E8B45B1D613300CFC005B72C2C74E69934387239C6AE3FC36C1</vt:lpwstr>
  </property>
</Properties>
</file>