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3.xml" ContentType="application/vnd.openxmlformats-officedocument.drawing+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defaultThemeVersion="166925"/>
  <mc:AlternateContent xmlns:mc="http://schemas.openxmlformats.org/markup-compatibility/2006">
    <mc:Choice Requires="x15">
      <x15ac:absPath xmlns:x15ac="http://schemas.microsoft.com/office/spreadsheetml/2010/11/ac" url="S:\COLABORADORES PSA\Clauderlane\DOCS BID - NILCE\"/>
    </mc:Choice>
  </mc:AlternateContent>
  <bookViews>
    <workbookView xWindow="0" yWindow="0" windowWidth="16395" windowHeight="4875" tabRatio="675"/>
  </bookViews>
  <sheets>
    <sheet name="9ºPlano de Aquisições" sheetId="28" r:id="rId1"/>
    <sheet name="9ºPAinterno" sheetId="18" state="hidden" r:id="rId2"/>
    <sheet name="Folha Comentários - Novas Aquis" sheetId="21" r:id="rId3"/>
    <sheet name="Folha de Comentários Modificaçõ" sheetId="8" r:id="rId4"/>
    <sheet name="Folha de Comentários Cance" sheetId="17" state="hidden" r:id="rId5"/>
    <sheet name="Planilha2" sheetId="10" state="hidden" r:id="rId6"/>
    <sheet name="Planilha4" sheetId="27" state="hidden" r:id="rId7"/>
    <sheet name="Planilha1" sheetId="24" state="hidden" r:id="rId8"/>
    <sheet name="Planilha3" sheetId="25" state="hidden" r:id="rId9"/>
    <sheet name="Planilha4 (2)" sheetId="29" state="hidden" r:id="rId10"/>
    <sheet name="Curva ABC" sheetId="23" state="hidden" r:id="rId11"/>
  </sheets>
  <externalReferences>
    <externalReference r:id="rId12"/>
    <externalReference r:id="rId13"/>
  </externalReferences>
  <definedNames>
    <definedName name="_xlnm._FilterDatabase" localSheetId="1" hidden="1">'9ºPAinterno'!$A$11:$X$234</definedName>
    <definedName name="_xlnm._FilterDatabase" localSheetId="0" hidden="1">'9ºPlano de Aquisições'!$A$12:$S$249</definedName>
    <definedName name="_xlnm.Print_Area" localSheetId="1">'9ºPAinterno'!$A$1:$Z$234</definedName>
    <definedName name="_xlnm.Print_Area" localSheetId="0">'9ºPlano de Aquisições'!$A$1:$Q$248</definedName>
    <definedName name="_xlnm.Print_Area" localSheetId="10">'Curva ABC'!$A$1:$H$46</definedName>
    <definedName name="_xlnm.Print_Area" localSheetId="2">'Folha Comentários - Novas Aquis'!$A$1:$C$31</definedName>
    <definedName name="_xlnm.Print_Area" localSheetId="4">'Folha de Comentários Cance'!$A$1:$C$44</definedName>
    <definedName name="_xlnm.Print_Area" localSheetId="3">'Folha de Comentários Modificaçõ'!$A$1:$C$48</definedName>
    <definedName name="CD" localSheetId="10">[1]!tbCD[Contratação Direta (CD)]</definedName>
    <definedName name="CI" localSheetId="10">[1]!tbCI[Comparação de Qualificações (3 CV)]</definedName>
    <definedName name="CI_EXP" localSheetId="10">[1]!tbCI_EXP[Comparação de Qualificações (3 CV - EXP)]</definedName>
    <definedName name="CP" localSheetId="10">[1]!tbCP[Comparação de Preços (CP) ]</definedName>
    <definedName name="HTML_CodePage">1252</definedName>
    <definedName name="HTML_Description">""</definedName>
    <definedName name="HTML_Email">""</definedName>
    <definedName name="HTML_Header">"Tabela"</definedName>
    <definedName name="HTML_LastUpdate">"16/03/98"</definedName>
    <definedName name="HTML_LineAfter">0</definedName>
    <definedName name="HTML_LineBefore">0</definedName>
    <definedName name="HTML_Name">"Rede Integrada"</definedName>
    <definedName name="HTML_OBDlg2">1</definedName>
    <definedName name="HTML_OBDlg4">1</definedName>
    <definedName name="HTML_OS">0</definedName>
    <definedName name="HTML_Title">"Balpep11"</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41595.5207060185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istaMetodos" localSheetId="10">[1]!tbMetodos[#Data]</definedName>
    <definedName name="LPN" localSheetId="10">[1]!tbLPN[Licitação Pública Nacional (LPN)]</definedName>
    <definedName name="LPN_EXP" localSheetId="10">[1]!tbLPN_EXP[[#All],[Licitação Pública Nacional (LPN - EXP)]]</definedName>
    <definedName name="Metodo_Final" localSheetId="10">[1]!tbMetodos[Metodo]</definedName>
    <definedName name="P_MÊS" localSheetId="10">MATCH(#REF!,'[2]VISÃO GERAL'!$B$36:$B$47,0)</definedName>
    <definedName name="P_MÊS" localSheetId="9">MATCH(#REF!,'[2]VISÃO GERAL'!$B$36:$B$47,0)</definedName>
    <definedName name="P_META_AJUSTADA" localSheetId="10">ROUNDUP(IF(#REF!&gt;#REF!,IF(#REF!&gt;0,('Curva ABC'!P_META_MENSAL-#REF!)/SUMIF(#REF!,"&gt;="&amp;TODAY(),#REF!),('Curva ABC'!P_META_MENSAL-#REF!)/SUMIF(#REF!,"&gt;="&amp;TODAY())),#REF!),2)</definedName>
    <definedName name="P_META_AJUSTADA" localSheetId="9">ROUNDUP(IF(#REF!&gt;#REF!,IF(#REF!&gt;0,(P_META_MENSAL-#REF!)/SUMIF(#REF!,"&gt;="&amp;TODAY(),#REF!),(P_META_MENSAL-#REF!)/SUMIF(#REF!,"&gt;="&amp;TODAY())),#REF!),2)</definedName>
    <definedName name="P_QTDE_COTAS_MÊS" localSheetId="10">IF(#REF!&gt;0,SUMIF(#REF!,"&gt;="&amp;TODAY(),#REF!),COUNTIF(#REF!,"&gt;="&amp;TODAY()))</definedName>
    <definedName name="P_QTDE_COTAS_MÊS" localSheetId="9">IF(#REF!&gt;0,SUMIF(#REF!,"&gt;="&amp;TODAY(),#REF!),COUNTIF(#REF!,"&gt;="&amp;TODAY()))</definedName>
    <definedName name="P_QTDE_DIAS_MÊS" localSheetId="10">DAY(DATE('Curva ABC'!P_ANO,'Curva ABC'!P_MÊS+1,0))</definedName>
    <definedName name="P_QTDE_DIAS_MÊS" localSheetId="9">DAY(DATE(P_ANO,'Planilha4 (2)'!P_MÊS+1,0))</definedName>
    <definedName name="P_UNIDADE_META" localSheetId="10">ROUNDUP(IF(SUM(#REF!),#REF!/SUM(#REF!),#REF!/DAY(DATE('Curva ABC'!P_ANO,MATCH(#REF!,'[2]VISÃO GERAL'!$B$36:$B$47,0)+1,0))),2)</definedName>
    <definedName name="P_UNIDADE_META" localSheetId="9">ROUNDUP(IF(SUM(#REF!),#REF!/SUM(#REF!),#REF!/DAY(DATE(P_ANO,MATCH(#REF!,'[2]VISÃO GERAL'!$B$36:$B$47,0)+1,0))),2)</definedName>
    <definedName name="PercentComplete">PercentCompleteBeyond*PeriodInPlan</definedName>
    <definedName name="Planilha_1ÁreaTotal" localSheetId="10">#REF!,#REF!</definedName>
    <definedName name="Planilha_1ÁreaTotal" localSheetId="9">#REF!,#REF!</definedName>
    <definedName name="Planilha_1TítCols" localSheetId="10">#REF!,#REF!</definedName>
    <definedName name="Planilha_1TítCols" localSheetId="9">#REF!,#REF!</definedName>
    <definedName name="Planilha_2ÁreaTotal" localSheetId="10">#REF!,#REF!</definedName>
    <definedName name="Planilha_2ÁreaTotal" localSheetId="9">#REF!,#REF!</definedName>
    <definedName name="Planilha_2TítCols" localSheetId="10">#REF!,#REF!</definedName>
    <definedName name="Planilha_2TítCols" localSheetId="9">#REF!,#REF!</definedName>
    <definedName name="Planilha_3ÁreaTotal" localSheetId="10">#REF!,#REF!</definedName>
    <definedName name="Planilha_3ÁreaTotal" localSheetId="9">#REF!,#REF!</definedName>
    <definedName name="Planilha_3TítCols" localSheetId="10">#REF!,#REF!</definedName>
    <definedName name="Planilha_3TítCols" localSheetId="9">#REF!,#REF!</definedName>
    <definedName name="Planilha_4ÁreaTotal" localSheetId="10">#REF!,#REF!</definedName>
    <definedName name="Planilha_4ÁreaTotal" localSheetId="9">#REF!,#REF!</definedName>
    <definedName name="Planilha_4TítCols" localSheetId="10">#REF!,#REF!</definedName>
    <definedName name="Planilha_4TítCols" localSheetId="9">#REF!,#REF!</definedName>
    <definedName name="SBQC" localSheetId="10">[1]!tbSBQC[Seleção Baseada na Qualidade e Custo  (SBQC)]</definedName>
    <definedName name="SBQC_EXP" localSheetId="10">[1]!tbSBQC_EXP[Seleção Baseada na Qualidade e Custo  (SBQC - EXP)]</definedName>
    <definedName name="SN" localSheetId="10">[1]!tbSN[Sistema Nacional (SN)]</definedName>
    <definedName name="SQC" localSheetId="10">[1]!tbSQC[Seleção Baseada na Qualificação do Consultor (SQC)]</definedName>
    <definedName name="SQC_EXP" localSheetId="10">[1]!tbSQC_EXP[Seleção Baseada na Qualificação do Consultor (SQC - EXP)]</definedName>
    <definedName name="_xlnm.Print_Titles" localSheetId="1">'9ºPAinterno'!$1:$8</definedName>
    <definedName name="_xlnm.Print_Titles" localSheetId="0">'9ºPlano de Aquisições'!$1:$8</definedName>
  </definedNames>
  <calcPr calcId="179021"/>
  <pivotCaches>
    <pivotCache cacheId="1" r:id="rId14"/>
    <pivotCache cacheId="2" r:id="rId15"/>
    <pivotCache cacheId="3" r:id="rId1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Z144" i="18" l="1"/>
  <c r="Y144" i="18"/>
  <c r="U144" i="18"/>
  <c r="S148" i="28"/>
  <c r="S102" i="28"/>
  <c r="B9" i="21"/>
  <c r="B8" i="21"/>
  <c r="B27" i="21"/>
  <c r="S119" i="28"/>
  <c r="I233" i="28"/>
  <c r="H233" i="28"/>
  <c r="Z224" i="18"/>
  <c r="Y224" i="18"/>
  <c r="U224" i="18"/>
  <c r="Z223" i="18"/>
  <c r="Y223" i="18"/>
  <c r="U223" i="18"/>
  <c r="S231" i="28"/>
  <c r="S232" i="28"/>
  <c r="S230" i="28"/>
  <c r="Y117" i="18"/>
  <c r="Z117" i="18"/>
  <c r="Y118" i="18"/>
  <c r="Z118" i="18"/>
  <c r="U117" i="18"/>
  <c r="U118" i="18"/>
  <c r="B28" i="21"/>
  <c r="B26" i="21"/>
  <c r="B25" i="21"/>
  <c r="S118" i="28"/>
  <c r="B6" i="8" l="1"/>
  <c r="S208" i="28" l="1"/>
  <c r="B35" i="21" l="1"/>
  <c r="B34" i="21"/>
  <c r="U67" i="18" l="1"/>
  <c r="Z47" i="18"/>
  <c r="Z48" i="18"/>
  <c r="Z49" i="18"/>
  <c r="Z50" i="18"/>
  <c r="Z51" i="18"/>
  <c r="Z52" i="18"/>
  <c r="Z53" i="18"/>
  <c r="Z54" i="18"/>
  <c r="Z55" i="18"/>
  <c r="Z56" i="18"/>
  <c r="Z57" i="18"/>
  <c r="Z58" i="18"/>
  <c r="Z59" i="18"/>
  <c r="Z60" i="18"/>
  <c r="Z61" i="18"/>
  <c r="Z62" i="18"/>
  <c r="Z63" i="18"/>
  <c r="Z64" i="18"/>
  <c r="Z65" i="18"/>
  <c r="Z66" i="18"/>
  <c r="Z67" i="18"/>
  <c r="Z68" i="18"/>
  <c r="Z69" i="18"/>
  <c r="Z70" i="18"/>
  <c r="Z71" i="18"/>
  <c r="Z72" i="18"/>
  <c r="Z73" i="18"/>
  <c r="Z74" i="18"/>
  <c r="Z75" i="18"/>
  <c r="Z76" i="18"/>
  <c r="Z77" i="18"/>
  <c r="Z78" i="18"/>
  <c r="Z79" i="18"/>
  <c r="Z80" i="18"/>
  <c r="Z81" i="18"/>
  <c r="Z82" i="18"/>
  <c r="Z83" i="18"/>
  <c r="Z84" i="18"/>
  <c r="Z85" i="18"/>
  <c r="Z86" i="18"/>
  <c r="Z87" i="18"/>
  <c r="Z88" i="18"/>
  <c r="Z89" i="18"/>
  <c r="Z90" i="18"/>
  <c r="Z91" i="18"/>
  <c r="Z92" i="18"/>
  <c r="Z93" i="18"/>
  <c r="Z94" i="18"/>
  <c r="Z95" i="18"/>
  <c r="Z96" i="18"/>
  <c r="Z97" i="18"/>
  <c r="Z98" i="18"/>
  <c r="Z99" i="18"/>
  <c r="Z100" i="18"/>
  <c r="Z101" i="18"/>
  <c r="Z102" i="18"/>
  <c r="Z103" i="18"/>
  <c r="Z104" i="18"/>
  <c r="Z105" i="18"/>
  <c r="Z106" i="18"/>
  <c r="Z107" i="18"/>
  <c r="Z108" i="18"/>
  <c r="Z109" i="18"/>
  <c r="Z110" i="18"/>
  <c r="Z111" i="18"/>
  <c r="Z112" i="18"/>
  <c r="Z113" i="18"/>
  <c r="Z114" i="18"/>
  <c r="Z115" i="18"/>
  <c r="Z116" i="18"/>
  <c r="Y47" i="18"/>
  <c r="Y48" i="18"/>
  <c r="Y49" i="18"/>
  <c r="Y50" i="18"/>
  <c r="Y51" i="18"/>
  <c r="Y52" i="18"/>
  <c r="Y53" i="18"/>
  <c r="Y54" i="18"/>
  <c r="Y55" i="18"/>
  <c r="Y56" i="18"/>
  <c r="Y57" i="18"/>
  <c r="Y58" i="18"/>
  <c r="Y59" i="18"/>
  <c r="Y60" i="18"/>
  <c r="Y61" i="18"/>
  <c r="Y62" i="18"/>
  <c r="Y63" i="18"/>
  <c r="Y64" i="18"/>
  <c r="Y65" i="18"/>
  <c r="Y66" i="18"/>
  <c r="Y67" i="18"/>
  <c r="Y68" i="18"/>
  <c r="Y69" i="18"/>
  <c r="Y70" i="18"/>
  <c r="Y71" i="18"/>
  <c r="Y72" i="18"/>
  <c r="Y73" i="18"/>
  <c r="Y74" i="18"/>
  <c r="Y75" i="18"/>
  <c r="Y76" i="18"/>
  <c r="Y77" i="18"/>
  <c r="Y78" i="18"/>
  <c r="Y79" i="18"/>
  <c r="Y80" i="18"/>
  <c r="Y81" i="18"/>
  <c r="Y82" i="18"/>
  <c r="Y83" i="18"/>
  <c r="Y84" i="18"/>
  <c r="Y85" i="18"/>
  <c r="Y86" i="18"/>
  <c r="Y87" i="18"/>
  <c r="Y88" i="18"/>
  <c r="Y89" i="18"/>
  <c r="Y90" i="18"/>
  <c r="Y91" i="18"/>
  <c r="Y92" i="18"/>
  <c r="Y93" i="18"/>
  <c r="Y94" i="18"/>
  <c r="Y95" i="18"/>
  <c r="Y96" i="18"/>
  <c r="Y97" i="18"/>
  <c r="Y98" i="18"/>
  <c r="Y99" i="18"/>
  <c r="Y100" i="18"/>
  <c r="Y101" i="18"/>
  <c r="Y102" i="18"/>
  <c r="Y103" i="18"/>
  <c r="Y104" i="18"/>
  <c r="Y105" i="18"/>
  <c r="Y106" i="18"/>
  <c r="Y107" i="18"/>
  <c r="Y108" i="18"/>
  <c r="Y109" i="18"/>
  <c r="Y110" i="18"/>
  <c r="Y111" i="18"/>
  <c r="Y112" i="18"/>
  <c r="Y113" i="18"/>
  <c r="Y114" i="18"/>
  <c r="Y115" i="18"/>
  <c r="Y116" i="18"/>
  <c r="J247" i="28"/>
  <c r="I247" i="28"/>
  <c r="H247" i="28"/>
  <c r="J238" i="28"/>
  <c r="I238" i="28"/>
  <c r="H238" i="28"/>
  <c r="J233" i="28"/>
  <c r="J209" i="28"/>
  <c r="I209" i="28"/>
  <c r="H209" i="28"/>
  <c r="J149" i="28"/>
  <c r="I149" i="28"/>
  <c r="H149" i="28"/>
  <c r="J122" i="28"/>
  <c r="I122" i="28"/>
  <c r="H122" i="28"/>
  <c r="J46" i="28"/>
  <c r="I46" i="28"/>
  <c r="H46" i="28"/>
  <c r="S13" i="28"/>
  <c r="S14" i="28"/>
  <c r="S15" i="28"/>
  <c r="S16" i="28"/>
  <c r="S17" i="28"/>
  <c r="S18" i="28"/>
  <c r="S19" i="28"/>
  <c r="S20" i="28"/>
  <c r="S21" i="28"/>
  <c r="S22" i="28"/>
  <c r="S23" i="28"/>
  <c r="S24" i="28"/>
  <c r="S25" i="28"/>
  <c r="S26" i="28"/>
  <c r="S27" i="28"/>
  <c r="S28" i="28"/>
  <c r="S29" i="28"/>
  <c r="S30" i="28"/>
  <c r="S31" i="28"/>
  <c r="S32" i="28"/>
  <c r="S33" i="28"/>
  <c r="S34" i="28"/>
  <c r="S35" i="28"/>
  <c r="S36" i="28"/>
  <c r="S37" i="28"/>
  <c r="S38" i="28"/>
  <c r="S39" i="28"/>
  <c r="S40" i="28"/>
  <c r="S41" i="28"/>
  <c r="S42" i="28"/>
  <c r="S43" i="28"/>
  <c r="S44" i="28"/>
  <c r="S45" i="28"/>
  <c r="S48" i="28"/>
  <c r="S49" i="28"/>
  <c r="S50" i="28"/>
  <c r="S51" i="28"/>
  <c r="S52" i="28"/>
  <c r="S53" i="28"/>
  <c r="S54" i="28"/>
  <c r="S55" i="28"/>
  <c r="S56" i="28"/>
  <c r="S57" i="28"/>
  <c r="S58" i="28"/>
  <c r="S59" i="28"/>
  <c r="S60" i="28"/>
  <c r="S61" i="28"/>
  <c r="S62" i="28"/>
  <c r="S63" i="28"/>
  <c r="S64" i="28"/>
  <c r="S65" i="28"/>
  <c r="S66" i="28"/>
  <c r="S67" i="28"/>
  <c r="S68" i="28"/>
  <c r="S69" i="28"/>
  <c r="S70" i="28"/>
  <c r="S71" i="28"/>
  <c r="S72" i="28"/>
  <c r="S73" i="28"/>
  <c r="S74" i="28"/>
  <c r="S75" i="28"/>
  <c r="S76" i="28"/>
  <c r="S77" i="28"/>
  <c r="S78" i="28"/>
  <c r="S79" i="28"/>
  <c r="S80" i="28"/>
  <c r="S81" i="28"/>
  <c r="S82" i="28"/>
  <c r="S83" i="28"/>
  <c r="S84" i="28"/>
  <c r="S85" i="28"/>
  <c r="S86" i="28"/>
  <c r="S87" i="28"/>
  <c r="S88" i="28"/>
  <c r="S89" i="28"/>
  <c r="S90" i="28"/>
  <c r="S91" i="28"/>
  <c r="S92" i="28"/>
  <c r="S93" i="28"/>
  <c r="S94" i="28"/>
  <c r="S95" i="28"/>
  <c r="S96" i="28"/>
  <c r="S97" i="28"/>
  <c r="S98" i="28"/>
  <c r="S99" i="28"/>
  <c r="S100" i="28"/>
  <c r="S101" i="28"/>
  <c r="S103" i="28"/>
  <c r="S104" i="28"/>
  <c r="S105" i="28"/>
  <c r="S107" i="28"/>
  <c r="S108" i="28"/>
  <c r="S109" i="28"/>
  <c r="S110" i="28"/>
  <c r="S111" i="28"/>
  <c r="S112" i="28"/>
  <c r="S113" i="28"/>
  <c r="S114" i="28"/>
  <c r="S115" i="28"/>
  <c r="S116" i="28"/>
  <c r="S117" i="28"/>
  <c r="S124" i="28"/>
  <c r="S125" i="28"/>
  <c r="S126" i="28"/>
  <c r="S127" i="28"/>
  <c r="S128" i="28"/>
  <c r="S129" i="28"/>
  <c r="S130" i="28"/>
  <c r="S131" i="28"/>
  <c r="S132" i="28"/>
  <c r="S133" i="28"/>
  <c r="S134" i="28"/>
  <c r="S135" i="28"/>
  <c r="S136" i="28"/>
  <c r="S137" i="28"/>
  <c r="S138" i="28"/>
  <c r="S139" i="28"/>
  <c r="S140" i="28"/>
  <c r="S141" i="28"/>
  <c r="S142" i="28"/>
  <c r="S143" i="28"/>
  <c r="S144" i="28"/>
  <c r="S145" i="28"/>
  <c r="S146" i="28"/>
  <c r="S147" i="28"/>
  <c r="S151" i="28"/>
  <c r="S152" i="28"/>
  <c r="S153" i="28"/>
  <c r="S154" i="28"/>
  <c r="S155" i="28"/>
  <c r="S156" i="28"/>
  <c r="S157" i="28"/>
  <c r="S158" i="28"/>
  <c r="S159" i="28"/>
  <c r="S160" i="28"/>
  <c r="S161" i="28"/>
  <c r="S162" i="28"/>
  <c r="S163" i="28"/>
  <c r="S164" i="28"/>
  <c r="S165" i="28"/>
  <c r="S166" i="28"/>
  <c r="S167" i="28"/>
  <c r="S168" i="28"/>
  <c r="S169" i="28"/>
  <c r="S170" i="28"/>
  <c r="S171" i="28"/>
  <c r="S172" i="28"/>
  <c r="S173" i="28"/>
  <c r="S174" i="28"/>
  <c r="S175" i="28"/>
  <c r="S176" i="28"/>
  <c r="S177" i="28"/>
  <c r="S178" i="28"/>
  <c r="S179" i="28"/>
  <c r="S180" i="28"/>
  <c r="S181" i="28"/>
  <c r="S182" i="28"/>
  <c r="S183" i="28"/>
  <c r="S184" i="28"/>
  <c r="S185" i="28"/>
  <c r="S186" i="28"/>
  <c r="S187" i="28"/>
  <c r="S188" i="28"/>
  <c r="S189" i="28"/>
  <c r="S190" i="28"/>
  <c r="S191" i="28"/>
  <c r="S192" i="28"/>
  <c r="S193" i="28"/>
  <c r="S194" i="28"/>
  <c r="S195" i="28"/>
  <c r="S196" i="28"/>
  <c r="S197" i="28"/>
  <c r="S198" i="28"/>
  <c r="S199" i="28"/>
  <c r="S200" i="28"/>
  <c r="S201" i="28"/>
  <c r="S202" i="28"/>
  <c r="S203" i="28"/>
  <c r="S204" i="28"/>
  <c r="S205" i="28"/>
  <c r="S206" i="28"/>
  <c r="S207" i="28"/>
  <c r="S211" i="28"/>
  <c r="S212" i="28"/>
  <c r="S213" i="28"/>
  <c r="S214" i="28"/>
  <c r="S215" i="28"/>
  <c r="S216" i="28"/>
  <c r="S217" i="28"/>
  <c r="S218" i="28"/>
  <c r="S219" i="28"/>
  <c r="S220" i="28"/>
  <c r="S221" i="28"/>
  <c r="S222" i="28"/>
  <c r="S223" i="28"/>
  <c r="S224" i="28"/>
  <c r="S225" i="28"/>
  <c r="S226" i="28"/>
  <c r="S227" i="28"/>
  <c r="S228" i="28"/>
  <c r="S229" i="28"/>
  <c r="S235" i="28"/>
  <c r="S236" i="28"/>
  <c r="S237" i="28"/>
  <c r="S240" i="28"/>
  <c r="S241" i="28"/>
  <c r="S242" i="28"/>
  <c r="S243" i="28"/>
  <c r="S244" i="28"/>
  <c r="S245" i="28"/>
  <c r="S246" i="28"/>
  <c r="Y12" i="18"/>
  <c r="Z12" i="18"/>
  <c r="Z45" i="18"/>
  <c r="Y45" i="18"/>
  <c r="U45" i="18"/>
  <c r="U44" i="18"/>
  <c r="Z44" i="18"/>
  <c r="J248" i="28" l="1"/>
  <c r="J249" i="28" s="1"/>
  <c r="I248" i="28"/>
  <c r="I249" i="28" s="1"/>
  <c r="H248" i="28"/>
  <c r="H249" i="28" s="1"/>
  <c r="Y44" i="18"/>
  <c r="Y13" i="18" l="1"/>
  <c r="Z13" i="18"/>
  <c r="Y14" i="18"/>
  <c r="Z14" i="18"/>
  <c r="Y15" i="18"/>
  <c r="Z15" i="18"/>
  <c r="Y16" i="18"/>
  <c r="Z16" i="18"/>
  <c r="Y17" i="18"/>
  <c r="Z17" i="18"/>
  <c r="Y18" i="18"/>
  <c r="Z18" i="18"/>
  <c r="Y19" i="18"/>
  <c r="Z19" i="18"/>
  <c r="Y20" i="18"/>
  <c r="Z20" i="18"/>
  <c r="Y21" i="18"/>
  <c r="Z21" i="18"/>
  <c r="Y22" i="18"/>
  <c r="Z22" i="18"/>
  <c r="Y23" i="18"/>
  <c r="Z23" i="18"/>
  <c r="Y24" i="18"/>
  <c r="Z24" i="18"/>
  <c r="Y25" i="18"/>
  <c r="Z25" i="18"/>
  <c r="Y26" i="18"/>
  <c r="Z26" i="18"/>
  <c r="Y27" i="18"/>
  <c r="Z27" i="18"/>
  <c r="Y28" i="18"/>
  <c r="Z28" i="18"/>
  <c r="Y29" i="18"/>
  <c r="Z29" i="18"/>
  <c r="Y30" i="18"/>
  <c r="Z30" i="18"/>
  <c r="Y31" i="18"/>
  <c r="Z31" i="18"/>
  <c r="Y32" i="18"/>
  <c r="Z32" i="18"/>
  <c r="Y33" i="18"/>
  <c r="Z33" i="18"/>
  <c r="Y34" i="18"/>
  <c r="Z34" i="18"/>
  <c r="Y35" i="18"/>
  <c r="Z35" i="18"/>
  <c r="Y36" i="18"/>
  <c r="Z36" i="18"/>
  <c r="Y37" i="18"/>
  <c r="Z37" i="18"/>
  <c r="Y38" i="18"/>
  <c r="Z38" i="18"/>
  <c r="Y39" i="18"/>
  <c r="Z39" i="18"/>
  <c r="Y40" i="18"/>
  <c r="Z40" i="18"/>
  <c r="Y41" i="18"/>
  <c r="Z41" i="18"/>
  <c r="Y42" i="18"/>
  <c r="Z42" i="18"/>
  <c r="Y43" i="18"/>
  <c r="Z43" i="18"/>
  <c r="Y46" i="18"/>
  <c r="Z46" i="18"/>
  <c r="Y119" i="18"/>
  <c r="Z119" i="18"/>
  <c r="Y120" i="18"/>
  <c r="Z120" i="18"/>
  <c r="Y121" i="18"/>
  <c r="Z121" i="18"/>
  <c r="Y122" i="18"/>
  <c r="Z122" i="18"/>
  <c r="Y123" i="18"/>
  <c r="Z123" i="18"/>
  <c r="Y124" i="18"/>
  <c r="Z124" i="18"/>
  <c r="Y125" i="18"/>
  <c r="Z125" i="18"/>
  <c r="Y126" i="18"/>
  <c r="Z126" i="18"/>
  <c r="Y127" i="18"/>
  <c r="Z127" i="18"/>
  <c r="Y128" i="18"/>
  <c r="Z128" i="18"/>
  <c r="Y129" i="18"/>
  <c r="Z129" i="18"/>
  <c r="Y130" i="18"/>
  <c r="Z130" i="18"/>
  <c r="Y131" i="18"/>
  <c r="Z131" i="18"/>
  <c r="Y132" i="18"/>
  <c r="Z132" i="18"/>
  <c r="Y133" i="18"/>
  <c r="Z133" i="18"/>
  <c r="Y134" i="18"/>
  <c r="Z134" i="18"/>
  <c r="Y135" i="18"/>
  <c r="Z135" i="18"/>
  <c r="Y136" i="18"/>
  <c r="Z136" i="18"/>
  <c r="Y137" i="18"/>
  <c r="Z137" i="18"/>
  <c r="Y138" i="18"/>
  <c r="Z138" i="18"/>
  <c r="Y139" i="18"/>
  <c r="Z139" i="18"/>
  <c r="Y140" i="18"/>
  <c r="Z140" i="18"/>
  <c r="Y141" i="18"/>
  <c r="Z141" i="18"/>
  <c r="Y142" i="18"/>
  <c r="Z142" i="18"/>
  <c r="Y143" i="18"/>
  <c r="Z143" i="18"/>
  <c r="Y145" i="18"/>
  <c r="Z145" i="18"/>
  <c r="Y146" i="18"/>
  <c r="Z146" i="18"/>
  <c r="Y147" i="18"/>
  <c r="Z147" i="18"/>
  <c r="Y148" i="18"/>
  <c r="Z148" i="18"/>
  <c r="Y149" i="18"/>
  <c r="Z149" i="18"/>
  <c r="Y150" i="18"/>
  <c r="Z150" i="18"/>
  <c r="Y151" i="18"/>
  <c r="Z151" i="18"/>
  <c r="Y152" i="18"/>
  <c r="Z152" i="18"/>
  <c r="Y153" i="18"/>
  <c r="Z153" i="18"/>
  <c r="Y154" i="18"/>
  <c r="Z154" i="18"/>
  <c r="Y155" i="18"/>
  <c r="Z155" i="18"/>
  <c r="Y156" i="18"/>
  <c r="Z156" i="18"/>
  <c r="Y157" i="18"/>
  <c r="Z157" i="18"/>
  <c r="Y158" i="18"/>
  <c r="Z158" i="18"/>
  <c r="Y159" i="18"/>
  <c r="Z159" i="18"/>
  <c r="Y160" i="18"/>
  <c r="Z160" i="18"/>
  <c r="Y161" i="18"/>
  <c r="Z161" i="18"/>
  <c r="Y162" i="18"/>
  <c r="Z162" i="18"/>
  <c r="Y163" i="18"/>
  <c r="Z163" i="18"/>
  <c r="Y164" i="18"/>
  <c r="Z164" i="18"/>
  <c r="Y165" i="18"/>
  <c r="Z165" i="18"/>
  <c r="Y166" i="18"/>
  <c r="Z166" i="18"/>
  <c r="Y167" i="18"/>
  <c r="Z167" i="18"/>
  <c r="Y168" i="18"/>
  <c r="Z168" i="18"/>
  <c r="Y169" i="18"/>
  <c r="Z169" i="18"/>
  <c r="Y170" i="18"/>
  <c r="Z170" i="18"/>
  <c r="Y171" i="18"/>
  <c r="Z171" i="18"/>
  <c r="Y172" i="18"/>
  <c r="Z172" i="18"/>
  <c r="Y173" i="18"/>
  <c r="Z173" i="18"/>
  <c r="Y174" i="18"/>
  <c r="Z174" i="18"/>
  <c r="Y175" i="18"/>
  <c r="Z175" i="18"/>
  <c r="Y176" i="18"/>
  <c r="Z176" i="18"/>
  <c r="Y177" i="18"/>
  <c r="Z177" i="18"/>
  <c r="Y178" i="18"/>
  <c r="Z178" i="18"/>
  <c r="Y179" i="18"/>
  <c r="Z179" i="18"/>
  <c r="Y180" i="18"/>
  <c r="Z180" i="18"/>
  <c r="Y181" i="18"/>
  <c r="Z181" i="18"/>
  <c r="Y182" i="18"/>
  <c r="Z182" i="18"/>
  <c r="Y183" i="18"/>
  <c r="Z183" i="18"/>
  <c r="Y184" i="18"/>
  <c r="Z184" i="18"/>
  <c r="Y185" i="18"/>
  <c r="Z185" i="18"/>
  <c r="Y186" i="18"/>
  <c r="Z186" i="18"/>
  <c r="Y187" i="18"/>
  <c r="Z187" i="18"/>
  <c r="Y188" i="18"/>
  <c r="Z188" i="18"/>
  <c r="Y189" i="18"/>
  <c r="Z189" i="18"/>
  <c r="Y190" i="18"/>
  <c r="Z190" i="18"/>
  <c r="Y191" i="18"/>
  <c r="Z191" i="18"/>
  <c r="Y192" i="18"/>
  <c r="Z192" i="18"/>
  <c r="Y193" i="18"/>
  <c r="Z193" i="18"/>
  <c r="Y194" i="18"/>
  <c r="Z194" i="18"/>
  <c r="Y195" i="18"/>
  <c r="Z195" i="18"/>
  <c r="Y196" i="18"/>
  <c r="Z196" i="18"/>
  <c r="Y197" i="18"/>
  <c r="Z197" i="18"/>
  <c r="Y198" i="18"/>
  <c r="Z198" i="18"/>
  <c r="Y199" i="18"/>
  <c r="Z199" i="18"/>
  <c r="Y200" i="18"/>
  <c r="Z200" i="18"/>
  <c r="Y201" i="18"/>
  <c r="Z201" i="18"/>
  <c r="Y202" i="18"/>
  <c r="Z202" i="18"/>
  <c r="Y203" i="18"/>
  <c r="Z203" i="18"/>
  <c r="Y204" i="18"/>
  <c r="Z204" i="18"/>
  <c r="Y205" i="18"/>
  <c r="Z205" i="18"/>
  <c r="Y206" i="18"/>
  <c r="Z206" i="18"/>
  <c r="Y207" i="18"/>
  <c r="Z207" i="18"/>
  <c r="Y208" i="18"/>
  <c r="Z208" i="18"/>
  <c r="Y209" i="18"/>
  <c r="Z209" i="18"/>
  <c r="Y210" i="18"/>
  <c r="Z210" i="18"/>
  <c r="Y211" i="18"/>
  <c r="Z211" i="18"/>
  <c r="Y212" i="18"/>
  <c r="Z212" i="18"/>
  <c r="Y213" i="18"/>
  <c r="Z213" i="18"/>
  <c r="Y214" i="18"/>
  <c r="Z214" i="18"/>
  <c r="Y215" i="18"/>
  <c r="Z215" i="18"/>
  <c r="Y216" i="18"/>
  <c r="Z216" i="18"/>
  <c r="Y217" i="18"/>
  <c r="Z217" i="18"/>
  <c r="Y218" i="18"/>
  <c r="Z218" i="18"/>
  <c r="Y219" i="18"/>
  <c r="Z219" i="18"/>
  <c r="Y220" i="18"/>
  <c r="Z220" i="18"/>
  <c r="Y221" i="18"/>
  <c r="Z221" i="18"/>
  <c r="Y222" i="18"/>
  <c r="Z222" i="18"/>
  <c r="Y225" i="18"/>
  <c r="Z225" i="18"/>
  <c r="Y226" i="18"/>
  <c r="Z226" i="18"/>
  <c r="Y227" i="18"/>
  <c r="Z227" i="18"/>
  <c r="Y228" i="18"/>
  <c r="Z228" i="18"/>
  <c r="Y229" i="18"/>
  <c r="Z229" i="18"/>
  <c r="Y230" i="18"/>
  <c r="Z230" i="18"/>
  <c r="Y231" i="18"/>
  <c r="Z231" i="18"/>
  <c r="Y232" i="18"/>
  <c r="Z232" i="18"/>
  <c r="Y233" i="18"/>
  <c r="Z233" i="18"/>
  <c r="Y234" i="18"/>
  <c r="Z234" i="18"/>
  <c r="B8" i="25" l="1"/>
  <c r="B4" i="25"/>
  <c r="B2" i="25"/>
  <c r="B28" i="24"/>
  <c r="C2" i="24" s="1"/>
  <c r="C20" i="24"/>
  <c r="C13" i="24"/>
  <c r="C26" i="24"/>
  <c r="C25" i="24"/>
  <c r="C23" i="24"/>
  <c r="B21" i="24"/>
  <c r="C21" i="24" s="1"/>
  <c r="C19" i="24"/>
  <c r="C18" i="24"/>
  <c r="C17" i="24"/>
  <c r="C14" i="24"/>
  <c r="C12" i="24"/>
  <c r="C11" i="24"/>
  <c r="B15" i="24"/>
  <c r="C15" i="24" s="1"/>
  <c r="B9" i="24"/>
  <c r="C9" i="24" s="1"/>
  <c r="C8" i="24"/>
  <c r="C7" i="24"/>
  <c r="C6" i="24"/>
  <c r="C3" i="24"/>
  <c r="B4" i="24"/>
  <c r="C4" i="24" s="1"/>
  <c r="C22" i="24" l="1"/>
  <c r="C5" i="24"/>
  <c r="C24" i="24"/>
  <c r="C10" i="24"/>
  <c r="C28" i="24" s="1"/>
  <c r="C27" i="24"/>
  <c r="C16" i="24"/>
  <c r="B48" i="8"/>
  <c r="B44" i="8"/>
  <c r="B43" i="8"/>
  <c r="B42" i="8"/>
  <c r="B41" i="8"/>
  <c r="B40" i="8"/>
  <c r="B39" i="8"/>
  <c r="B38" i="8"/>
  <c r="B37" i="8"/>
  <c r="B33" i="8"/>
  <c r="B32" i="8"/>
  <c r="B28" i="8"/>
  <c r="B27" i="8"/>
  <c r="B23" i="8"/>
  <c r="B22" i="8"/>
  <c r="B21" i="8"/>
  <c r="B20" i="8"/>
  <c r="B19" i="8"/>
  <c r="B18" i="8"/>
  <c r="B17" i="8"/>
  <c r="B16" i="8"/>
  <c r="B15" i="8"/>
  <c r="B11" i="8"/>
  <c r="B10" i="8"/>
  <c r="B9" i="8"/>
  <c r="B8" i="8"/>
  <c r="B7" i="8"/>
  <c r="B31" i="21"/>
  <c r="B24" i="21"/>
  <c r="B23" i="21"/>
  <c r="B22" i="21"/>
  <c r="B21" i="21"/>
  <c r="B20" i="21"/>
  <c r="B19" i="21"/>
  <c r="B17" i="21"/>
  <c r="B16" i="21"/>
  <c r="B15" i="21"/>
  <c r="B14" i="21"/>
  <c r="B13" i="21"/>
  <c r="B7" i="21"/>
  <c r="B6" i="21"/>
  <c r="U13" i="18" l="1"/>
  <c r="U14" i="18"/>
  <c r="U15" i="18"/>
  <c r="U16" i="18"/>
  <c r="U17" i="18"/>
  <c r="U18" i="18"/>
  <c r="U19" i="18"/>
  <c r="U20" i="18"/>
  <c r="U21" i="18"/>
  <c r="U22" i="18"/>
  <c r="U23" i="18"/>
  <c r="U24" i="18"/>
  <c r="U25" i="18"/>
  <c r="U26" i="18"/>
  <c r="U27" i="18"/>
  <c r="U28" i="18"/>
  <c r="U29" i="18"/>
  <c r="U30" i="18"/>
  <c r="U31" i="18"/>
  <c r="U32" i="18"/>
  <c r="U33" i="18"/>
  <c r="U34" i="18"/>
  <c r="U35" i="18"/>
  <c r="U36" i="18"/>
  <c r="U37" i="18"/>
  <c r="U38" i="18"/>
  <c r="U39" i="18"/>
  <c r="U40" i="18"/>
  <c r="U41" i="18"/>
  <c r="U42" i="18"/>
  <c r="U43" i="18"/>
  <c r="U46" i="18"/>
  <c r="U47" i="18"/>
  <c r="U48" i="18"/>
  <c r="U49" i="18"/>
  <c r="U50" i="18"/>
  <c r="U51" i="18"/>
  <c r="U52" i="18"/>
  <c r="U53" i="18"/>
  <c r="U54" i="18"/>
  <c r="U55" i="18"/>
  <c r="U56" i="18"/>
  <c r="U57" i="18"/>
  <c r="U58" i="18"/>
  <c r="U59" i="18"/>
  <c r="U60" i="18"/>
  <c r="U61" i="18"/>
  <c r="U62" i="18"/>
  <c r="U63" i="18"/>
  <c r="U64" i="18"/>
  <c r="U65" i="18"/>
  <c r="U66" i="18"/>
  <c r="U68" i="18"/>
  <c r="U69" i="18"/>
  <c r="U70" i="18"/>
  <c r="U71" i="18"/>
  <c r="U72" i="18"/>
  <c r="U73" i="18"/>
  <c r="U74" i="18"/>
  <c r="U75" i="18"/>
  <c r="U76" i="18"/>
  <c r="U77" i="18"/>
  <c r="U78" i="18"/>
  <c r="U79" i="18"/>
  <c r="U80" i="18"/>
  <c r="U81" i="18"/>
  <c r="U82" i="18"/>
  <c r="U83" i="18"/>
  <c r="U84" i="18"/>
  <c r="U85" i="18"/>
  <c r="U86" i="18"/>
  <c r="U87" i="18"/>
  <c r="U88" i="18"/>
  <c r="U89" i="18"/>
  <c r="U90" i="18"/>
  <c r="U91" i="18"/>
  <c r="U92" i="18"/>
  <c r="U93" i="18"/>
  <c r="U94" i="18"/>
  <c r="U95" i="18"/>
  <c r="U96" i="18"/>
  <c r="U97" i="18"/>
  <c r="U98" i="18"/>
  <c r="U99" i="18"/>
  <c r="U101" i="18"/>
  <c r="U102" i="18"/>
  <c r="U103" i="18"/>
  <c r="U104" i="18"/>
  <c r="U105" i="18"/>
  <c r="U106" i="18"/>
  <c r="U107" i="18"/>
  <c r="U108" i="18"/>
  <c r="U109" i="18"/>
  <c r="U110" i="18"/>
  <c r="U111" i="18"/>
  <c r="U112" i="18"/>
  <c r="U113" i="18"/>
  <c r="U114" i="18"/>
  <c r="U115" i="18"/>
  <c r="U116" i="18"/>
  <c r="U119" i="18"/>
  <c r="U120" i="18"/>
  <c r="U121" i="18"/>
  <c r="U122" i="18"/>
  <c r="U123" i="18"/>
  <c r="U124" i="18"/>
  <c r="U125" i="18"/>
  <c r="U126" i="18"/>
  <c r="U127" i="18"/>
  <c r="U128" i="18"/>
  <c r="U129" i="18"/>
  <c r="U130" i="18"/>
  <c r="U131" i="18"/>
  <c r="U132" i="18"/>
  <c r="U133" i="18"/>
  <c r="U134" i="18"/>
  <c r="U135" i="18"/>
  <c r="U136" i="18"/>
  <c r="U137" i="18"/>
  <c r="U138" i="18"/>
  <c r="U139" i="18"/>
  <c r="U140" i="18"/>
  <c r="U141" i="18"/>
  <c r="U142" i="18"/>
  <c r="U143" i="18"/>
  <c r="U145" i="18"/>
  <c r="U146" i="18"/>
  <c r="U147" i="18"/>
  <c r="U148" i="18"/>
  <c r="U149" i="18"/>
  <c r="U150" i="18"/>
  <c r="U151" i="18"/>
  <c r="U152" i="18"/>
  <c r="U153" i="18"/>
  <c r="U154" i="18"/>
  <c r="U155" i="18"/>
  <c r="U156" i="18"/>
  <c r="U157" i="18"/>
  <c r="U158" i="18"/>
  <c r="U159" i="18"/>
  <c r="U160" i="18"/>
  <c r="U161" i="18"/>
  <c r="U162" i="18"/>
  <c r="U163" i="18"/>
  <c r="U164" i="18"/>
  <c r="U165" i="18"/>
  <c r="U166" i="18"/>
  <c r="U167" i="18"/>
  <c r="U168" i="18"/>
  <c r="U169" i="18"/>
  <c r="U170" i="18"/>
  <c r="U171" i="18"/>
  <c r="U172" i="18"/>
  <c r="U173" i="18"/>
  <c r="U174" i="18"/>
  <c r="U175" i="18"/>
  <c r="U176" i="18"/>
  <c r="U177" i="18"/>
  <c r="U178" i="18"/>
  <c r="U179" i="18"/>
  <c r="U180" i="18"/>
  <c r="U181" i="18"/>
  <c r="U182" i="18"/>
  <c r="U183" i="18"/>
  <c r="U184" i="18"/>
  <c r="U185" i="18"/>
  <c r="U186" i="18"/>
  <c r="U187" i="18"/>
  <c r="U188" i="18"/>
  <c r="U189" i="18"/>
  <c r="U190" i="18"/>
  <c r="U191" i="18"/>
  <c r="U192" i="18"/>
  <c r="U193" i="18"/>
  <c r="U194" i="18"/>
  <c r="U195" i="18"/>
  <c r="U196" i="18"/>
  <c r="U197" i="18"/>
  <c r="U198" i="18"/>
  <c r="U199" i="18"/>
  <c r="U200" i="18"/>
  <c r="U201" i="18"/>
  <c r="U202" i="18"/>
  <c r="U203" i="18"/>
  <c r="U204" i="18"/>
  <c r="U205" i="18"/>
  <c r="U206" i="18"/>
  <c r="U207" i="18"/>
  <c r="U208" i="18"/>
  <c r="U209" i="18"/>
  <c r="U210" i="18"/>
  <c r="U211" i="18"/>
  <c r="U212" i="18"/>
  <c r="U213" i="18"/>
  <c r="U214" i="18"/>
  <c r="U215" i="18"/>
  <c r="U216" i="18"/>
  <c r="U217" i="18"/>
  <c r="U218" i="18"/>
  <c r="U219" i="18"/>
  <c r="U220" i="18"/>
  <c r="U221" i="18"/>
  <c r="U222" i="18"/>
  <c r="U225" i="18"/>
  <c r="U226" i="18"/>
  <c r="U227" i="18"/>
  <c r="U228" i="18"/>
  <c r="U229" i="18"/>
  <c r="U230" i="18"/>
  <c r="U231" i="18"/>
  <c r="U232" i="18"/>
  <c r="U233" i="18"/>
  <c r="U234" i="18"/>
  <c r="U12" i="18"/>
  <c r="P10" i="10" l="1"/>
  <c r="Q9" i="10"/>
  <c r="Q8" i="10"/>
  <c r="Q7" i="10"/>
  <c r="Q6" i="10"/>
  <c r="Q5" i="10"/>
  <c r="N10" i="10"/>
  <c r="O9" i="10"/>
  <c r="O8" i="10"/>
  <c r="O7" i="10"/>
  <c r="O6" i="10"/>
  <c r="O5" i="10"/>
  <c r="K9" i="10"/>
  <c r="K8" i="10"/>
  <c r="K7" i="10"/>
  <c r="K6" i="10"/>
  <c r="K5" i="10"/>
  <c r="M5" i="10"/>
  <c r="J10" i="10"/>
  <c r="L10" i="10"/>
  <c r="I10" i="10"/>
  <c r="M9" i="10"/>
  <c r="M8" i="10"/>
  <c r="M7" i="10"/>
  <c r="M6" i="10"/>
  <c r="M10" i="10" l="1"/>
  <c r="K10" i="10"/>
  <c r="O10" i="10"/>
  <c r="Q10" i="10"/>
</calcChain>
</file>

<file path=xl/comments1.xml><?xml version="1.0" encoding="utf-8"?>
<comments xmlns="http://schemas.openxmlformats.org/spreadsheetml/2006/main">
  <authors>
    <author>Marcio Giovanni Alves Cabral</author>
    <author>Victor Hugo Telles Fernandes</author>
  </authors>
  <commentList>
    <comment ref="A42" authorId="0" shapeId="0">
      <text>
        <r>
          <rPr>
            <b/>
            <sz val="9"/>
            <color indexed="81"/>
            <rFont val="Segoe UI"/>
            <family val="2"/>
          </rPr>
          <t>Marcio Giovanni Alves Cabral:</t>
        </r>
        <r>
          <rPr>
            <sz val="9"/>
            <color indexed="81"/>
            <rFont val="Segoe UI"/>
            <family val="2"/>
          </rPr>
          <t xml:space="preserve">
Nº do PA modificado</t>
        </r>
      </text>
    </comment>
    <comment ref="G228" authorId="1" shapeId="0">
      <text>
        <r>
          <rPr>
            <b/>
            <sz val="9"/>
            <color indexed="81"/>
            <rFont val="Segoe UI"/>
            <family val="2"/>
          </rPr>
          <t>Victor Hugo Telles Fernandes:</t>
        </r>
        <r>
          <rPr>
            <sz val="9"/>
            <color indexed="81"/>
            <rFont val="Segoe UI"/>
            <family val="2"/>
          </rPr>
          <t xml:space="preserve">
ESTÁ NO CONTRATO 7313/2018</t>
        </r>
      </text>
    </comment>
  </commentList>
</comments>
</file>

<file path=xl/comments2.xml><?xml version="1.0" encoding="utf-8"?>
<comments xmlns="http://schemas.openxmlformats.org/spreadsheetml/2006/main">
  <authors>
    <author>Victor Hugo Telles Fernandes</author>
  </authors>
  <commentList>
    <comment ref="I220" authorId="0" shapeId="0">
      <text>
        <r>
          <rPr>
            <b/>
            <sz val="9"/>
            <color indexed="81"/>
            <rFont val="Segoe UI"/>
            <family val="2"/>
          </rPr>
          <t>Victor Hugo Telles Fernandes:</t>
        </r>
        <r>
          <rPr>
            <sz val="9"/>
            <color indexed="81"/>
            <rFont val="Segoe UI"/>
            <family val="2"/>
          </rPr>
          <t xml:space="preserve">
ESTÁ NO CONTRATO 7313/2018</t>
        </r>
      </text>
    </comment>
  </commentList>
</comments>
</file>

<file path=xl/sharedStrings.xml><?xml version="1.0" encoding="utf-8"?>
<sst xmlns="http://schemas.openxmlformats.org/spreadsheetml/2006/main" count="6407" uniqueCount="1134">
  <si>
    <t>BRASIL</t>
  </si>
  <si>
    <t>PROGRAMA DE SANEAMENTO AMBIENTAL DA BACIA DO RIO IPOJUCA</t>
  </si>
  <si>
    <t>Contrato de Empréstimo: 2901/OC-BR</t>
  </si>
  <si>
    <t>PLANO DE AQUISIÇÕES (PA) - 13 MESES</t>
  </si>
  <si>
    <t>Atualizado em: 01/06/2018</t>
  </si>
  <si>
    <t>Atualização No : 9</t>
  </si>
  <si>
    <t>Atualizado por :  UGP PSA/IPOJUCA</t>
  </si>
  <si>
    <t>Nº</t>
  </si>
  <si>
    <t>Unidade Executora</t>
  </si>
  <si>
    <t>Objeto</t>
  </si>
  <si>
    <t>Descrição Adicional</t>
  </si>
  <si>
    <t>Método 
(Selecionar uma das Opções)*</t>
  </si>
  <si>
    <t>Quantidade de Lotes</t>
  </si>
  <si>
    <t>Número do Processo</t>
  </si>
  <si>
    <t>Montante Estimado em US$ X mil</t>
  </si>
  <si>
    <t>Montante Estimado % BID</t>
  </si>
  <si>
    <t>Montante Estimado % Contrapartida</t>
  </si>
  <si>
    <t>Categoria de Investimento</t>
  </si>
  <si>
    <t>Método de Revisão (Selecionar uma das opções)*</t>
  </si>
  <si>
    <t>Publicação do Anúncio/Convite</t>
  </si>
  <si>
    <t>Assinatura do Contrato</t>
  </si>
  <si>
    <t>Comentários - para Sistema Nacional incluir método de Seleção</t>
  </si>
  <si>
    <t>Número PRISM</t>
  </si>
  <si>
    <t>Status</t>
  </si>
  <si>
    <t>1.1.1</t>
  </si>
  <si>
    <t>4.01</t>
  </si>
  <si>
    <t>1.1.2</t>
  </si>
  <si>
    <t>2.27</t>
  </si>
  <si>
    <t>1.1.3</t>
  </si>
  <si>
    <t>4.02</t>
  </si>
  <si>
    <t>4.49</t>
  </si>
  <si>
    <t>N/A</t>
  </si>
  <si>
    <t>4.50</t>
  </si>
  <si>
    <t>2.1.1</t>
  </si>
  <si>
    <t>3.03</t>
  </si>
  <si>
    <t>2.1.2.1</t>
  </si>
  <si>
    <t>1.10</t>
  </si>
  <si>
    <t>2.1.2.2</t>
  </si>
  <si>
    <t>2.28</t>
  </si>
  <si>
    <t>2.07</t>
  </si>
  <si>
    <t>2.1.4.1</t>
  </si>
  <si>
    <t>4.37</t>
  </si>
  <si>
    <t>2.1.4.2</t>
  </si>
  <si>
    <t>4.38</t>
  </si>
  <si>
    <t>2.1.4.3</t>
  </si>
  <si>
    <t>4.39</t>
  </si>
  <si>
    <t>2.1.4.4</t>
  </si>
  <si>
    <t>4.40</t>
  </si>
  <si>
    <t>2.1.4.5</t>
  </si>
  <si>
    <t>4.51</t>
  </si>
  <si>
    <t>2.1.5</t>
  </si>
  <si>
    <t>6.01</t>
  </si>
  <si>
    <t>2.1.6.1</t>
  </si>
  <si>
    <t>4.03</t>
  </si>
  <si>
    <t>2.1.6.2</t>
  </si>
  <si>
    <t>1.08</t>
  </si>
  <si>
    <t>2.1.6.3</t>
  </si>
  <si>
    <t>2.31</t>
  </si>
  <si>
    <t>4.21</t>
  </si>
  <si>
    <t>2.1.7.2</t>
  </si>
  <si>
    <t>1.23</t>
  </si>
  <si>
    <t>2.1.7.3</t>
  </si>
  <si>
    <t>2.29</t>
  </si>
  <si>
    <t>2.1.8.1</t>
  </si>
  <si>
    <t>5.08</t>
  </si>
  <si>
    <t>2.1.8.2</t>
  </si>
  <si>
    <t>4.41</t>
  </si>
  <si>
    <t>2.1.8.3</t>
  </si>
  <si>
    <t>2.35</t>
  </si>
  <si>
    <t>2.1.9.1</t>
  </si>
  <si>
    <t>4.04</t>
  </si>
  <si>
    <t>2.1.9.2</t>
  </si>
  <si>
    <t>3.11</t>
  </si>
  <si>
    <t>2.01</t>
  </si>
  <si>
    <t>2.1.10.2</t>
  </si>
  <si>
    <t>2.13</t>
  </si>
  <si>
    <t>2.14</t>
  </si>
  <si>
    <t>2.52</t>
  </si>
  <si>
    <t>2.70</t>
  </si>
  <si>
    <t>2.1.10.4</t>
  </si>
  <si>
    <t>2.15</t>
  </si>
  <si>
    <t>2.1.10.5</t>
  </si>
  <si>
    <t>2.41</t>
  </si>
  <si>
    <t>2.16</t>
  </si>
  <si>
    <t>2.1.10.7</t>
  </si>
  <si>
    <t>2.53</t>
  </si>
  <si>
    <t>2.1.10.8</t>
  </si>
  <si>
    <t>2.54</t>
  </si>
  <si>
    <t>2.1.11.1</t>
  </si>
  <si>
    <t>5.01</t>
  </si>
  <si>
    <t>2.1.11.2</t>
  </si>
  <si>
    <t>5.02</t>
  </si>
  <si>
    <t>2.1.11.3</t>
  </si>
  <si>
    <t>5.03</t>
  </si>
  <si>
    <t>2.1.11.4</t>
  </si>
  <si>
    <t>5.04</t>
  </si>
  <si>
    <t>2.1.11.5</t>
  </si>
  <si>
    <t>5.05</t>
  </si>
  <si>
    <t>2.1.11.6</t>
  </si>
  <si>
    <t>5.06</t>
  </si>
  <si>
    <t>5.07</t>
  </si>
  <si>
    <t>diversos</t>
  </si>
  <si>
    <t>2.1.11.8</t>
  </si>
  <si>
    <t>5.11</t>
  </si>
  <si>
    <t>2.1.12.1</t>
  </si>
  <si>
    <t>2.17</t>
  </si>
  <si>
    <t>2.1.12.2</t>
  </si>
  <si>
    <t>4.27</t>
  </si>
  <si>
    <t>2.1.12.3</t>
  </si>
  <si>
    <t>3.12</t>
  </si>
  <si>
    <t>2.1.12.4</t>
  </si>
  <si>
    <t>2.36</t>
  </si>
  <si>
    <t>6479/2016
6696/2017</t>
  </si>
  <si>
    <t>2.37</t>
  </si>
  <si>
    <t>2.1.12.7</t>
  </si>
  <si>
    <t>4.56</t>
  </si>
  <si>
    <t>2.55</t>
  </si>
  <si>
    <t>2.56</t>
  </si>
  <si>
    <t>4.52</t>
  </si>
  <si>
    <t>2.2.1.1</t>
  </si>
  <si>
    <t>4.20</t>
  </si>
  <si>
    <t>4.05</t>
  </si>
  <si>
    <t>2.2.2.2</t>
  </si>
  <si>
    <t>1.14</t>
  </si>
  <si>
    <t>2.2.2.3</t>
  </si>
  <si>
    <t>2.33</t>
  </si>
  <si>
    <t>2.2.2.4</t>
  </si>
  <si>
    <t>4.34</t>
  </si>
  <si>
    <t>2.2.2.5</t>
  </si>
  <si>
    <t>7.04</t>
  </si>
  <si>
    <t>2.2.2.6</t>
  </si>
  <si>
    <t>2.57</t>
  </si>
  <si>
    <t>2.2.3.1</t>
  </si>
  <si>
    <t>4.19</t>
  </si>
  <si>
    <t>2.2.3.2</t>
  </si>
  <si>
    <t>1.07</t>
  </si>
  <si>
    <t>2.2.3.3</t>
  </si>
  <si>
    <t>2.02</t>
  </si>
  <si>
    <t>4.12</t>
  </si>
  <si>
    <t>7.01</t>
  </si>
  <si>
    <t>2.2.3.6</t>
  </si>
  <si>
    <t>1.26</t>
  </si>
  <si>
    <t>2.2.4.1</t>
  </si>
  <si>
    <t>4.06</t>
  </si>
  <si>
    <t>1.13</t>
  </si>
  <si>
    <t>2.2.4.3</t>
  </si>
  <si>
    <t>3.05</t>
  </si>
  <si>
    <t>2.2.4.4</t>
  </si>
  <si>
    <t>4.28</t>
  </si>
  <si>
    <t>2.2.4.5.1</t>
  </si>
  <si>
    <t>1.17</t>
  </si>
  <si>
    <t>2.42</t>
  </si>
  <si>
    <t>2.2.4.6</t>
  </si>
  <si>
    <t>7.05</t>
  </si>
  <si>
    <t>2.2.4.7</t>
  </si>
  <si>
    <t>1.21</t>
  </si>
  <si>
    <t>2.58</t>
  </si>
  <si>
    <t>2.2.4.9</t>
  </si>
  <si>
    <t>1.27</t>
  </si>
  <si>
    <t>2.59</t>
  </si>
  <si>
    <t>2.2.4.11</t>
  </si>
  <si>
    <t>1.28</t>
  </si>
  <si>
    <t>2.2.5.2</t>
  </si>
  <si>
    <t>1.15</t>
  </si>
  <si>
    <t>2.34</t>
  </si>
  <si>
    <t>2.2.5.4</t>
  </si>
  <si>
    <t>7.06</t>
  </si>
  <si>
    <t>4.57</t>
  </si>
  <si>
    <t>2.2.6.1</t>
  </si>
  <si>
    <t>1.01</t>
  </si>
  <si>
    <t>2.2.6.2</t>
  </si>
  <si>
    <t>2.08</t>
  </si>
  <si>
    <t>2.2.6.3</t>
  </si>
  <si>
    <t>2.09</t>
  </si>
  <si>
    <t>2.2.6.4</t>
  </si>
  <si>
    <t>2.10</t>
  </si>
  <si>
    <t>2.2.6.4.1</t>
  </si>
  <si>
    <t>2.11</t>
  </si>
  <si>
    <t>2.2.6.5</t>
  </si>
  <si>
    <t>2.12</t>
  </si>
  <si>
    <t>2.2.6.8</t>
  </si>
  <si>
    <t>1.16</t>
  </si>
  <si>
    <t>2.2.6.9</t>
  </si>
  <si>
    <t>2.60</t>
  </si>
  <si>
    <t>2.2.7.1</t>
  </si>
  <si>
    <t>1.09</t>
  </si>
  <si>
    <t>2.2.7.2</t>
  </si>
  <si>
    <t>2.04</t>
  </si>
  <si>
    <t>2.2.7.3</t>
  </si>
  <si>
    <t>2.30</t>
  </si>
  <si>
    <t>2.2.7.4</t>
  </si>
  <si>
    <t>4.13</t>
  </si>
  <si>
    <t>2.2.7.5</t>
  </si>
  <si>
    <t>7.02</t>
  </si>
  <si>
    <t>2.2.8.1</t>
  </si>
  <si>
    <t>4.42</t>
  </si>
  <si>
    <t>2.2.8.2</t>
  </si>
  <si>
    <t>1.02</t>
  </si>
  <si>
    <t>2.2.8.3</t>
  </si>
  <si>
    <t>4.14</t>
  </si>
  <si>
    <t>2.2.8.4</t>
  </si>
  <si>
    <t>7.03</t>
  </si>
  <si>
    <t>2.2.8.5</t>
  </si>
  <si>
    <t>4.30</t>
  </si>
  <si>
    <t>2.2.8.6</t>
  </si>
  <si>
    <t>1.24</t>
  </si>
  <si>
    <t>2.2.8.7</t>
  </si>
  <si>
    <t>2.61</t>
  </si>
  <si>
    <t>2.2.8.8</t>
  </si>
  <si>
    <t>2.62</t>
  </si>
  <si>
    <t>2.2.9</t>
  </si>
  <si>
    <t>1.11</t>
  </si>
  <si>
    <t>2.2.10</t>
  </si>
  <si>
    <t>1.03</t>
  </si>
  <si>
    <t>2.2.11</t>
  </si>
  <si>
    <t>1.04</t>
  </si>
  <si>
    <t>2.2.12</t>
  </si>
  <si>
    <t>1.05</t>
  </si>
  <si>
    <t>2.2.13</t>
  </si>
  <si>
    <t>1.06</t>
  </si>
  <si>
    <t>2.2.14.1</t>
  </si>
  <si>
    <t>4.29</t>
  </si>
  <si>
    <t>2.2.14.2</t>
  </si>
  <si>
    <t>3.06</t>
  </si>
  <si>
    <t>2.2.14.3</t>
  </si>
  <si>
    <t>1.18</t>
  </si>
  <si>
    <t>2.2.14.4</t>
  </si>
  <si>
    <t>2.32</t>
  </si>
  <si>
    <t>2.2.14.5</t>
  </si>
  <si>
    <t>4.43</t>
  </si>
  <si>
    <t>2.2.14.6</t>
  </si>
  <si>
    <t>2.38</t>
  </si>
  <si>
    <t>2.2.14.7</t>
  </si>
  <si>
    <t>2.49</t>
  </si>
  <si>
    <t>2.2.14.8</t>
  </si>
  <si>
    <t>2.63</t>
  </si>
  <si>
    <t>2.2.14.9</t>
  </si>
  <si>
    <t>2.64</t>
  </si>
  <si>
    <t>2.18</t>
  </si>
  <si>
    <t>2.19</t>
  </si>
  <si>
    <t>6237/2016
6565/2016
6788/2017</t>
  </si>
  <si>
    <t>2.20</t>
  </si>
  <si>
    <t>6221/2016
7135/2017
7112/2017</t>
  </si>
  <si>
    <t>2.21</t>
  </si>
  <si>
    <t>2.51</t>
  </si>
  <si>
    <t>2.2.15.5</t>
  </si>
  <si>
    <t>2.22</t>
  </si>
  <si>
    <t>2.2.15.6</t>
  </si>
  <si>
    <t>2.23</t>
  </si>
  <si>
    <t>2.24</t>
  </si>
  <si>
    <t>2.2.15.8</t>
  </si>
  <si>
    <t>2.25</t>
  </si>
  <si>
    <t>2.2.15.9</t>
  </si>
  <si>
    <t>4.10</t>
  </si>
  <si>
    <t>2.2.15.10</t>
  </si>
  <si>
    <t>5.09</t>
  </si>
  <si>
    <t>2.2.15.11</t>
  </si>
  <si>
    <t>5.12</t>
  </si>
  <si>
    <t>2.2.15.12</t>
  </si>
  <si>
    <t>1.25</t>
  </si>
  <si>
    <t>2.65</t>
  </si>
  <si>
    <t>2.66</t>
  </si>
  <si>
    <t>2.67</t>
  </si>
  <si>
    <t>2.2.16.1</t>
  </si>
  <si>
    <t>4.44</t>
  </si>
  <si>
    <t>2.2.16.2</t>
  </si>
  <si>
    <t>4.45</t>
  </si>
  <si>
    <t>2.2.16.3</t>
  </si>
  <si>
    <t>2.26</t>
  </si>
  <si>
    <t>2.2.16.4</t>
  </si>
  <si>
    <t>4.58</t>
  </si>
  <si>
    <t>2.2.17.1</t>
  </si>
  <si>
    <t>4.46</t>
  </si>
  <si>
    <t>2.2.17.2</t>
  </si>
  <si>
    <t>1.22</t>
  </si>
  <si>
    <t>2.2.17.3</t>
  </si>
  <si>
    <t>2.43</t>
  </si>
  <si>
    <t>2.2.17.4</t>
  </si>
  <si>
    <t>2.44</t>
  </si>
  <si>
    <t>2.2.17.5</t>
  </si>
  <si>
    <t>2.45</t>
  </si>
  <si>
    <t>2.2.17.6</t>
  </si>
  <si>
    <t>2.46</t>
  </si>
  <si>
    <t>2.2.17.7</t>
  </si>
  <si>
    <t>3.17</t>
  </si>
  <si>
    <t>2.2.17.8</t>
  </si>
  <si>
    <t>3.18</t>
  </si>
  <si>
    <t>2.2.17.9</t>
  </si>
  <si>
    <t>3.19</t>
  </si>
  <si>
    <t>3.20</t>
  </si>
  <si>
    <t>2.2.17.11</t>
  </si>
  <si>
    <t>4.53</t>
  </si>
  <si>
    <t>2.2.17.12</t>
  </si>
  <si>
    <t>2.47</t>
  </si>
  <si>
    <t>2.2.17.13</t>
  </si>
  <si>
    <t>2.48</t>
  </si>
  <si>
    <t>2.2.17.14</t>
  </si>
  <si>
    <t>1.30</t>
  </si>
  <si>
    <t>2.2.18</t>
  </si>
  <si>
    <t>2.68</t>
  </si>
  <si>
    <t>2.3.1.1</t>
  </si>
  <si>
    <t>4.23</t>
  </si>
  <si>
    <t>2.3.1.2</t>
  </si>
  <si>
    <t>3.07</t>
  </si>
  <si>
    <t>2.3.2.1</t>
  </si>
  <si>
    <t>4.22</t>
  </si>
  <si>
    <t>2.3.2.2</t>
  </si>
  <si>
    <t>3.04</t>
  </si>
  <si>
    <t>2.3.2.3</t>
  </si>
  <si>
    <t>3.13</t>
  </si>
  <si>
    <t>2.3.3.1</t>
  </si>
  <si>
    <t>4.15</t>
  </si>
  <si>
    <t>2.3.3.2</t>
  </si>
  <si>
    <t>4.24</t>
  </si>
  <si>
    <t>2.3.3.3</t>
  </si>
  <si>
    <t>1.20</t>
  </si>
  <si>
    <t>2.3.3.4</t>
  </si>
  <si>
    <t>4.31</t>
  </si>
  <si>
    <t>2.3.4.1</t>
  </si>
  <si>
    <t>4.16</t>
  </si>
  <si>
    <t>2.3.5.1</t>
  </si>
  <si>
    <t>4.18</t>
  </si>
  <si>
    <t>2.3.6.1</t>
  </si>
  <si>
    <t>2.03</t>
  </si>
  <si>
    <t>2.3.6.2</t>
  </si>
  <si>
    <t>3.02</t>
  </si>
  <si>
    <t>2.3.6.3</t>
  </si>
  <si>
    <t>2.39</t>
  </si>
  <si>
    <t>2.3.6.4</t>
  </si>
  <si>
    <t>3.14</t>
  </si>
  <si>
    <t>2.50</t>
  </si>
  <si>
    <t>2.3.7.1</t>
  </si>
  <si>
    <t>4.35</t>
  </si>
  <si>
    <t>2.3.8.1</t>
  </si>
  <si>
    <t>4.32</t>
  </si>
  <si>
    <t>2.3.9.1</t>
  </si>
  <si>
    <t>4.33</t>
  </si>
  <si>
    <t>2.3.10.1</t>
  </si>
  <si>
    <t>1.12</t>
  </si>
  <si>
    <t>2.3.11.1</t>
  </si>
  <si>
    <t>3.15</t>
  </si>
  <si>
    <t>2.3.12.1</t>
  </si>
  <si>
    <t>4.07</t>
  </si>
  <si>
    <t>3.08</t>
  </si>
  <si>
    <t>3.21</t>
  </si>
  <si>
    <t>3.09</t>
  </si>
  <si>
    <t>2.3.12.4</t>
  </si>
  <si>
    <t>4.48</t>
  </si>
  <si>
    <t>2.3.13.1</t>
  </si>
  <si>
    <t>4.25</t>
  </si>
  <si>
    <t>2.3.13.2</t>
  </si>
  <si>
    <t>4.26</t>
  </si>
  <si>
    <t>2.3.14.1</t>
  </si>
  <si>
    <t>6.02</t>
  </si>
  <si>
    <t>2.05</t>
  </si>
  <si>
    <t>2.3.15.1</t>
  </si>
  <si>
    <t>6.03</t>
  </si>
  <si>
    <t>2.3.15.2</t>
  </si>
  <si>
    <t>4.08</t>
  </si>
  <si>
    <t>2.3.15.3</t>
  </si>
  <si>
    <t>4.09</t>
  </si>
  <si>
    <t>2.3.15.4</t>
  </si>
  <si>
    <t>4.36</t>
  </si>
  <si>
    <t>2.3.15.5</t>
  </si>
  <si>
    <t>3.10</t>
  </si>
  <si>
    <t>2.06</t>
  </si>
  <si>
    <t>2.3.15.7</t>
  </si>
  <si>
    <t>2.40</t>
  </si>
  <si>
    <t>2.3.15.8</t>
  </si>
  <si>
    <t>4.47</t>
  </si>
  <si>
    <t>2.3.15.9</t>
  </si>
  <si>
    <t>1.19</t>
  </si>
  <si>
    <t>2.3.15.10</t>
  </si>
  <si>
    <t>2.69</t>
  </si>
  <si>
    <t>2.3.16.1</t>
  </si>
  <si>
    <t>4.17</t>
  </si>
  <si>
    <t>2.3.16.2</t>
  </si>
  <si>
    <t>4.54</t>
  </si>
  <si>
    <t>2.3.17.1</t>
  </si>
  <si>
    <t>3.16</t>
  </si>
  <si>
    <t>3.1.1</t>
  </si>
  <si>
    <t>4.11</t>
  </si>
  <si>
    <t>3.2.1</t>
  </si>
  <si>
    <t>5.10</t>
  </si>
  <si>
    <t>3.2.2</t>
  </si>
  <si>
    <t>4.55</t>
  </si>
  <si>
    <t>4.1</t>
  </si>
  <si>
    <t>COMPESA</t>
  </si>
  <si>
    <t>Seleção Baseada na Qualidade e Custo  (SBQC)</t>
  </si>
  <si>
    <t>5053/2014</t>
  </si>
  <si>
    <t>Ex-Ante</t>
  </si>
  <si>
    <t/>
  </si>
  <si>
    <t>BR10648</t>
  </si>
  <si>
    <t>Contrato em Execução</t>
  </si>
  <si>
    <t xml:space="preserve">Comparação de Preços (CP) </t>
  </si>
  <si>
    <t>Ex-Post</t>
  </si>
  <si>
    <t>Processo Cancelado</t>
  </si>
  <si>
    <t>4.2</t>
  </si>
  <si>
    <t>5492/2014</t>
  </si>
  <si>
    <t>BRB2902</t>
  </si>
  <si>
    <t>7332/2018</t>
  </si>
  <si>
    <t>Processo em Curso</t>
  </si>
  <si>
    <t>Contratação Direta (CD)</t>
  </si>
  <si>
    <t>3.3</t>
  </si>
  <si>
    <t>Sistema Nacional (SN)</t>
  </si>
  <si>
    <t>3970/2012</t>
  </si>
  <si>
    <t>Sistema Nacional</t>
  </si>
  <si>
    <t>BRB2577</t>
  </si>
  <si>
    <t>Licitação Pública Nacional (LPN)</t>
  </si>
  <si>
    <t>5877/2015</t>
  </si>
  <si>
    <t>BRB3357</t>
  </si>
  <si>
    <t>6661/2017</t>
  </si>
  <si>
    <t>Contrato Concluído</t>
  </si>
  <si>
    <t>1.31</t>
  </si>
  <si>
    <t>Previsto</t>
  </si>
  <si>
    <t>2.7</t>
  </si>
  <si>
    <t>3596/2011
3873/2012</t>
  </si>
  <si>
    <t>BRB2575/
BRB2576</t>
  </si>
  <si>
    <t>6670/2017</t>
  </si>
  <si>
    <t>BR11844</t>
  </si>
  <si>
    <t>6813/2017</t>
  </si>
  <si>
    <t>BR11884</t>
  </si>
  <si>
    <t>Seleção Baseada na Qualificação do Consultor (SQC)</t>
  </si>
  <si>
    <t>6997/2017</t>
  </si>
  <si>
    <t>6.1</t>
  </si>
  <si>
    <t>4.3</t>
  </si>
  <si>
    <t>5693/2015</t>
  </si>
  <si>
    <t>BR11374</t>
  </si>
  <si>
    <t>1.8</t>
  </si>
  <si>
    <t>5.8</t>
  </si>
  <si>
    <t>5621/2015</t>
  </si>
  <si>
    <t>BR11001</t>
  </si>
  <si>
    <t>6906/2017</t>
  </si>
  <si>
    <t>BR11873</t>
  </si>
  <si>
    <t>0363/2014</t>
  </si>
  <si>
    <t>CBR-676/2017</t>
  </si>
  <si>
    <t>4.4</t>
  </si>
  <si>
    <t>6249/2015</t>
  </si>
  <si>
    <t>BR11482</t>
  </si>
  <si>
    <t>6625/2016</t>
  </si>
  <si>
    <t>BRB3601</t>
  </si>
  <si>
    <t>2.1</t>
  </si>
  <si>
    <t>5112/2014</t>
  </si>
  <si>
    <t>BRB2547</t>
  </si>
  <si>
    <t>BRB2610</t>
  </si>
  <si>
    <t>6189/2016</t>
  </si>
  <si>
    <t>7100/2017</t>
  </si>
  <si>
    <t>6296/2016</t>
  </si>
  <si>
    <t>6463/2016</t>
  </si>
  <si>
    <t>5.1</t>
  </si>
  <si>
    <t>5137/2014</t>
  </si>
  <si>
    <t>BR10544</t>
  </si>
  <si>
    <t>5.2</t>
  </si>
  <si>
    <t>5219/2014</t>
  </si>
  <si>
    <t>BR10545</t>
  </si>
  <si>
    <t>5.3</t>
  </si>
  <si>
    <t>5064/2014</t>
  </si>
  <si>
    <t>BR10542</t>
  </si>
  <si>
    <t>5.4</t>
  </si>
  <si>
    <t>5180/2014</t>
  </si>
  <si>
    <t>BR10559</t>
  </si>
  <si>
    <t>5.5</t>
  </si>
  <si>
    <t>5217/2014</t>
  </si>
  <si>
    <t>BR10647</t>
  </si>
  <si>
    <t>5.6</t>
  </si>
  <si>
    <t>5218/2014</t>
  </si>
  <si>
    <t>BR10543</t>
  </si>
  <si>
    <t>5.7</t>
  </si>
  <si>
    <t>5107/2014</t>
  </si>
  <si>
    <t>BR10525</t>
  </si>
  <si>
    <t>Comparação de Qualificações (3 CV)</t>
  </si>
  <si>
    <t>6218/2016</t>
  </si>
  <si>
    <t>BRB3600</t>
  </si>
  <si>
    <t>6523/2016</t>
  </si>
  <si>
    <t>BR11687</t>
  </si>
  <si>
    <t>6185/2016</t>
  </si>
  <si>
    <t>BRB3437</t>
  </si>
  <si>
    <t>6479/2016</t>
  </si>
  <si>
    <t>6788/2017</t>
  </si>
  <si>
    <t>4.5</t>
  </si>
  <si>
    <t>5650/2015</t>
  </si>
  <si>
    <t>BR11440</t>
  </si>
  <si>
    <t>7477/2018</t>
  </si>
  <si>
    <t>7.4</t>
  </si>
  <si>
    <t>5779/2015</t>
  </si>
  <si>
    <t>1.7</t>
  </si>
  <si>
    <t>5742/2015</t>
  </si>
  <si>
    <t>BRB3214</t>
  </si>
  <si>
    <t>2.2</t>
  </si>
  <si>
    <t>5594/2014</t>
  </si>
  <si>
    <t>BR11053</t>
  </si>
  <si>
    <t>7.1</t>
  </si>
  <si>
    <t>4134/2012</t>
  </si>
  <si>
    <t>BRB3019</t>
  </si>
  <si>
    <t>4.6</t>
  </si>
  <si>
    <t>5649/2015</t>
  </si>
  <si>
    <t>BR11489</t>
  </si>
  <si>
    <t>3.5</t>
  </si>
  <si>
    <t>6674/2017</t>
  </si>
  <si>
    <t>BRB3743</t>
  </si>
  <si>
    <t>006637/2016</t>
  </si>
  <si>
    <t>BRB3684</t>
  </si>
  <si>
    <t>7.5</t>
  </si>
  <si>
    <t>7.6</t>
  </si>
  <si>
    <t>1.1</t>
  </si>
  <si>
    <t>5408/2014</t>
  </si>
  <si>
    <t>BRB2632</t>
  </si>
  <si>
    <t>2.8</t>
  </si>
  <si>
    <t>4945/2013</t>
  </si>
  <si>
    <t>2.9</t>
  </si>
  <si>
    <t>1.9</t>
  </si>
  <si>
    <t>6469/2016</t>
  </si>
  <si>
    <t>BRB3734</t>
  </si>
  <si>
    <t>2.4</t>
  </si>
  <si>
    <t>06656/2017</t>
  </si>
  <si>
    <t>7.2</t>
  </si>
  <si>
    <t>6392/2016</t>
  </si>
  <si>
    <t>1.2</t>
  </si>
  <si>
    <t>6638/2016</t>
  </si>
  <si>
    <t>BRB3735</t>
  </si>
  <si>
    <t>6774/2017</t>
  </si>
  <si>
    <t>7.3</t>
  </si>
  <si>
    <t>1.3</t>
  </si>
  <si>
    <t>BRB2639 / BRB2640</t>
  </si>
  <si>
    <t>Nova Licitação</t>
  </si>
  <si>
    <t>1.4</t>
  </si>
  <si>
    <t>5325/2014</t>
  </si>
  <si>
    <t>BRB2871</t>
  </si>
  <si>
    <t>1.5</t>
  </si>
  <si>
    <t>4538/2013</t>
  </si>
  <si>
    <t>BRB2647</t>
  </si>
  <si>
    <t>1.6</t>
  </si>
  <si>
    <t>5633/2015</t>
  </si>
  <si>
    <t>BRB2933</t>
  </si>
  <si>
    <t>6236/2016</t>
  </si>
  <si>
    <t>BR11735</t>
  </si>
  <si>
    <t>1.29</t>
  </si>
  <si>
    <t>6595/2016</t>
  </si>
  <si>
    <t>Aguardando documentos para solicitar PRISM</t>
  </si>
  <si>
    <t>6477/2016</t>
  </si>
  <si>
    <t>BRB11874</t>
  </si>
  <si>
    <t>6594/2017</t>
  </si>
  <si>
    <t>7091/2017</t>
  </si>
  <si>
    <t>6179/2016</t>
  </si>
  <si>
    <t>BRB3532</t>
  </si>
  <si>
    <t>6180/2016</t>
  </si>
  <si>
    <t>BRB3530</t>
  </si>
  <si>
    <t>BRB3528</t>
  </si>
  <si>
    <t>7402/2018</t>
  </si>
  <si>
    <t>6292/2016</t>
  </si>
  <si>
    <t>5931/2015</t>
  </si>
  <si>
    <t>BRB3526</t>
  </si>
  <si>
    <t>5973/2015</t>
  </si>
  <si>
    <t>6329/2016</t>
  </si>
  <si>
    <t>BRB3527</t>
  </si>
  <si>
    <t>6709/2017</t>
  </si>
  <si>
    <t>BR11830</t>
  </si>
  <si>
    <t>5.9</t>
  </si>
  <si>
    <t>6785/2017</t>
  </si>
  <si>
    <t>6862/2017</t>
  </si>
  <si>
    <t>BR11927</t>
  </si>
  <si>
    <t>6342/2016</t>
  </si>
  <si>
    <t>BRB3572</t>
  </si>
  <si>
    <t>5813/2015</t>
  </si>
  <si>
    <t>BRB3392</t>
  </si>
  <si>
    <t>7117/2017</t>
  </si>
  <si>
    <t>7009/2017</t>
  </si>
  <si>
    <t>BRB3793</t>
  </si>
  <si>
    <t>7423/2018</t>
  </si>
  <si>
    <t>APAC</t>
  </si>
  <si>
    <t>6732/2017</t>
  </si>
  <si>
    <t>3.7</t>
  </si>
  <si>
    <t>5620/2015</t>
  </si>
  <si>
    <t>BR11470</t>
  </si>
  <si>
    <t>3.4</t>
  </si>
  <si>
    <t>6485/2016</t>
  </si>
  <si>
    <t>BRB 3765</t>
  </si>
  <si>
    <t>5444/2014</t>
  </si>
  <si>
    <t>BR11010</t>
  </si>
  <si>
    <t>6953/2017</t>
  </si>
  <si>
    <t>BR11923</t>
  </si>
  <si>
    <t>APAC.</t>
  </si>
  <si>
    <t>6818/2017</t>
  </si>
  <si>
    <t>BR11924</t>
  </si>
  <si>
    <t>6116/2016</t>
  </si>
  <si>
    <t>BR11749
BR11774</t>
  </si>
  <si>
    <t>5619/2015</t>
  </si>
  <si>
    <t>BR11427</t>
  </si>
  <si>
    <t>2.3</t>
  </si>
  <si>
    <t>5358/2014</t>
  </si>
  <si>
    <t>BRB2893</t>
  </si>
  <si>
    <t>3.2</t>
  </si>
  <si>
    <t>5487/2014</t>
  </si>
  <si>
    <t>BRB2962</t>
  </si>
  <si>
    <t>6399/2016</t>
  </si>
  <si>
    <t>BRB3538</t>
  </si>
  <si>
    <t>6882/2017</t>
  </si>
  <si>
    <t>7183/2017</t>
  </si>
  <si>
    <t>6864/2017</t>
  </si>
  <si>
    <t>BR11854</t>
  </si>
  <si>
    <t>6905/2017</t>
  </si>
  <si>
    <t>CBR-41/2018</t>
  </si>
  <si>
    <t>4.7</t>
  </si>
  <si>
    <t>5445/2014</t>
  </si>
  <si>
    <t>BR10963</t>
  </si>
  <si>
    <t>3.8</t>
  </si>
  <si>
    <t>3.9</t>
  </si>
  <si>
    <t>7224/2017</t>
  </si>
  <si>
    <t>6579/2016</t>
  </si>
  <si>
    <t>BR11750</t>
  </si>
  <si>
    <t>CPRH</t>
  </si>
  <si>
    <t>6375/2016</t>
  </si>
  <si>
    <t>6627/2016</t>
  </si>
  <si>
    <t>BR11855</t>
  </si>
  <si>
    <t>6.2</t>
  </si>
  <si>
    <t>2.5</t>
  </si>
  <si>
    <t>6169/2016</t>
  </si>
  <si>
    <t>BRB3542</t>
  </si>
  <si>
    <t>6.3</t>
  </si>
  <si>
    <t>4.8</t>
  </si>
  <si>
    <t>5636/2015</t>
  </si>
  <si>
    <t>BR11208</t>
  </si>
  <si>
    <t>4.9</t>
  </si>
  <si>
    <t>5879/2015</t>
  </si>
  <si>
    <t>BR11564</t>
  </si>
  <si>
    <t>2.6</t>
  </si>
  <si>
    <t>CPRH.</t>
  </si>
  <si>
    <t>5551/2014</t>
  </si>
  <si>
    <t>BR10969</t>
  </si>
  <si>
    <t>6541/2016
6752/2017</t>
  </si>
  <si>
    <t>BR11763</t>
  </si>
  <si>
    <t>6077/2016</t>
  </si>
  <si>
    <t>BR11532</t>
  </si>
  <si>
    <t>OBRAS</t>
  </si>
  <si>
    <t>SUBTOTAL</t>
  </si>
  <si>
    <t>BENS</t>
  </si>
  <si>
    <t>SERVIÇOS QUE NÃO SÃO CONSULTORIA</t>
  </si>
  <si>
    <t>CONSULTORIA FIRMAS</t>
  </si>
  <si>
    <t>CONSULTORIA INDIVIDUAIS</t>
  </si>
  <si>
    <t>CAPACITAÇÕES</t>
  </si>
  <si>
    <t>SUBPROJETOS</t>
  </si>
  <si>
    <t>2.1.15</t>
  </si>
  <si>
    <t>3.1</t>
  </si>
  <si>
    <t>Fornecimento de passagens aéreas em apoio as ações do PSA IPOJUCA</t>
  </si>
  <si>
    <t>Pregão Eletrônico</t>
  </si>
  <si>
    <t>2.2.19</t>
  </si>
  <si>
    <t>7.7</t>
  </si>
  <si>
    <t>?</t>
  </si>
  <si>
    <t>Contratação Direta</t>
  </si>
  <si>
    <t>Concorrência Nacional</t>
  </si>
  <si>
    <t>Pregões Eletrônicos - ARPs Diversas</t>
  </si>
  <si>
    <t>Pregão Eletrônico - Reconhecimento de Gastos</t>
  </si>
  <si>
    <t>2.1.10.1</t>
  </si>
  <si>
    <t>2.3.14.3</t>
  </si>
  <si>
    <t>2.3.15.6</t>
  </si>
  <si>
    <t>2.1.10.3</t>
  </si>
  <si>
    <t>2.1.10.6</t>
  </si>
  <si>
    <t>2.2.15.1</t>
  </si>
  <si>
    <t>2.2.15.2</t>
  </si>
  <si>
    <t>2.2.15.3</t>
  </si>
  <si>
    <t>2.2.15.4</t>
  </si>
  <si>
    <t>2.2.15.7</t>
  </si>
  <si>
    <t>2.2.5.3</t>
  </si>
  <si>
    <t>2.3.6.5</t>
  </si>
  <si>
    <t>2.2.4.10</t>
  </si>
  <si>
    <t>2.2.15.13</t>
  </si>
  <si>
    <t>2.2.15.14</t>
  </si>
  <si>
    <t>2.2.15.15</t>
  </si>
  <si>
    <t>2.3.12.3</t>
  </si>
  <si>
    <t>2.1.13.1</t>
  </si>
  <si>
    <t>2.1.11.7</t>
  </si>
  <si>
    <t>2.1.7.1</t>
  </si>
  <si>
    <t>6273/2016</t>
  </si>
  <si>
    <t>BR11693</t>
  </si>
  <si>
    <t>TOTAL</t>
  </si>
  <si>
    <t>Aquisição de bens de uso administrativo para nova sede da COMPESA - Mobiliário</t>
  </si>
  <si>
    <t xml:space="preserve">Aquisição de bens e equipamentos para as Unidades Regionais da CPRH (UIGA´s) </t>
  </si>
  <si>
    <t>Aquisição de equipamentos e materiais para o Laboratório da CPRH.</t>
  </si>
  <si>
    <t>3.6</t>
  </si>
  <si>
    <t>Construção dos Laboratórios Regionais de Análises de Água e de Esgoto</t>
  </si>
  <si>
    <t xml:space="preserve">Comentários </t>
  </si>
  <si>
    <t>SERVIÇOS TÉCNICOS DE NÃO CONSULTORIA</t>
  </si>
  <si>
    <t xml:space="preserve"> CONSULTORIA FIRMAS</t>
  </si>
  <si>
    <t>Alteração na nomeclatura para inclusão dos serviços de Laboratório Regional, Almoxarifado Regional, e Núcleo de manutenção, visando realização de uma única LPN, uma única construtora, com ganhos nos custos de administração da obra.</t>
  </si>
  <si>
    <r>
      <rPr>
        <b/>
        <sz val="9"/>
        <rFont val="Arial"/>
        <family val="2"/>
      </rPr>
      <t>Alteração na Fonte do Recurso.</t>
    </r>
    <r>
      <rPr>
        <sz val="9"/>
        <rFont val="Arial"/>
        <family val="2"/>
      </rPr>
      <t xml:space="preserve"> Reembolso concedido pelo BID na </t>
    </r>
    <r>
      <rPr>
        <b/>
        <sz val="9"/>
        <rFont val="Arial"/>
        <family val="2"/>
      </rPr>
      <t>CBR XXXXXXX</t>
    </r>
  </si>
  <si>
    <t>FOLHA DE COMENTÁRIOS 9º PA</t>
  </si>
  <si>
    <t>7102/2017</t>
  </si>
  <si>
    <t>7448/2018</t>
  </si>
  <si>
    <t>7407/2018</t>
  </si>
  <si>
    <t>7127/2017</t>
  </si>
  <si>
    <t>7215/2017</t>
  </si>
  <si>
    <t>7234/2017</t>
  </si>
  <si>
    <t>3.22</t>
  </si>
  <si>
    <t>2.3.2.4</t>
  </si>
  <si>
    <t>2.3.2.5</t>
  </si>
  <si>
    <t>1.32</t>
  </si>
  <si>
    <t xml:space="preserve">Restauração Florestal de APPs de Cursos d´água e nascente na Bacia do Rio Ipojuca - Pré-Plantio e Plantio </t>
  </si>
  <si>
    <t>Rótulos de Linha</t>
  </si>
  <si>
    <t>Total Geral</t>
  </si>
  <si>
    <t>Contagem de Status</t>
  </si>
  <si>
    <t>(Vários itens)</t>
  </si>
  <si>
    <t>COMPONENTES</t>
  </si>
  <si>
    <t>AÇÕES</t>
  </si>
  <si>
    <t>Concluídas</t>
  </si>
  <si>
    <t>1.1 Gerenciamento e Supervisão</t>
  </si>
  <si>
    <t>2.1 Fortalecimento Institucional</t>
  </si>
  <si>
    <t>2.2 Obras e Equipamentos</t>
  </si>
  <si>
    <t>2.3 Sustentabilidade Ambiental e Social</t>
  </si>
  <si>
    <t>3.1 Auditoria, Avaliação e Monitoramento</t>
  </si>
  <si>
    <t xml:space="preserve">Total     </t>
  </si>
  <si>
    <t>Aquisições</t>
  </si>
  <si>
    <t>Em Execução</t>
  </si>
  <si>
    <t xml:space="preserve">% </t>
  </si>
  <si>
    <t>3.01</t>
  </si>
  <si>
    <t>7.07</t>
  </si>
  <si>
    <t>OeE</t>
  </si>
  <si>
    <t>FI</t>
  </si>
  <si>
    <t>2.71</t>
  </si>
  <si>
    <t>2.2.17.15</t>
  </si>
  <si>
    <t>2.2.17.16</t>
  </si>
  <si>
    <t>SAeS</t>
  </si>
  <si>
    <t>AAeM</t>
  </si>
  <si>
    <t>GS</t>
  </si>
  <si>
    <t>PERC (Projetos Executivos de Ramais Condominiais) para as Obras do SES  de Belo Jardim</t>
  </si>
  <si>
    <r>
      <rPr>
        <b/>
        <sz val="9"/>
        <rFont val="Arial"/>
        <family val="2"/>
      </rPr>
      <t>Inserção de Aquisição no Programa</t>
    </r>
    <r>
      <rPr>
        <sz val="9"/>
        <rFont val="Arial"/>
        <family val="2"/>
      </rPr>
      <t xml:space="preserve"> - Inserção motivada pela necessidade de cercamento de 119 áreas de nascentes identificadas no diagnóstico da aquisição 3.4.</t>
    </r>
  </si>
  <si>
    <r>
      <rPr>
        <b/>
        <sz val="9"/>
        <rFont val="Arial"/>
        <family val="2"/>
      </rPr>
      <t>Inserção de Aquisição no Progama</t>
    </r>
    <r>
      <rPr>
        <sz val="9"/>
        <rFont val="Arial"/>
        <family val="2"/>
      </rPr>
      <t xml:space="preserve"> - Complementação do parque de tecnologia (Notebooks, Desktops e suas Licenças de Softwares), da COMPESA. Originalmente foram contemplados a UGP, Projetos e Finanças.</t>
    </r>
  </si>
  <si>
    <r>
      <rPr>
        <b/>
        <sz val="9"/>
        <rFont val="Arial"/>
        <family val="2"/>
      </rPr>
      <t>Inserção de Aquisição no Progama</t>
    </r>
    <r>
      <rPr>
        <sz val="9"/>
        <rFont val="Arial"/>
        <family val="2"/>
      </rPr>
      <t xml:space="preserve"> - Contemplar a CPRH com Desktops, Notebook e suas licenças de software, para suportar as necessidades do Ipojuca Digital e o novo Software do Laboratório.</t>
    </r>
  </si>
  <si>
    <t>Aquisição de equipamentos e materiais para o novo Laboratório da CPRH.</t>
  </si>
  <si>
    <r>
      <rPr>
        <b/>
        <sz val="9"/>
        <rFont val="Arial"/>
        <family val="2"/>
      </rPr>
      <t>Inserção de Aquisição no Programa</t>
    </r>
    <r>
      <rPr>
        <sz val="9"/>
        <rFont val="Arial"/>
        <family val="2"/>
      </rPr>
      <t xml:space="preserve"> - Inserção motivada pela necessidade de aquisição de mudas, plantio em 119 áreas de nascentes, identificadas no diagnóstico da aquisição 3.4.</t>
    </r>
  </si>
  <si>
    <r>
      <rPr>
        <b/>
        <sz val="9"/>
        <rFont val="Arial"/>
        <family val="2"/>
      </rPr>
      <t>Inserção de Aquisição no Programa</t>
    </r>
    <r>
      <rPr>
        <sz val="9"/>
        <rFont val="Arial"/>
        <family val="2"/>
      </rPr>
      <t xml:space="preserve"> - O volume de água aduzido a Belo Jardim pela Adutora Serro Azul possibilitará o abastecimento das cidades integrantes do sistema bitury. Tacaimbó, Belo Jardim, Sanharó, Pequeira, Agrestina São Bento do Uma, desde que sejam substituídos os 1,2 mil metros de adutora que estão sem condição mínima de funcionamento. </t>
    </r>
  </si>
  <si>
    <r>
      <rPr>
        <b/>
        <sz val="9"/>
        <rFont val="Arial"/>
        <family val="2"/>
      </rPr>
      <t xml:space="preserve">Inserção de Aquisição no Progama - </t>
    </r>
    <r>
      <rPr>
        <sz val="9"/>
        <rFont val="Arial"/>
        <family val="2"/>
      </rPr>
      <t>Ação que visa ampliar o número de ligações na cidade de Gravatá utilizando a rede já existente.</t>
    </r>
  </si>
  <si>
    <r>
      <rPr>
        <b/>
        <sz val="9"/>
        <rFont val="Arial"/>
        <family val="2"/>
      </rPr>
      <t>Inserção de Aquisição no Progama</t>
    </r>
    <r>
      <rPr>
        <sz val="9"/>
        <rFont val="Arial"/>
        <family val="2"/>
      </rPr>
      <t xml:space="preserve"> - aquisição de equipamentos (MacBook, iPhones e adaptadores) para possibilitar o desenvolvimento de soluções para a plataforma da Apple (IOS).</t>
    </r>
  </si>
  <si>
    <r>
      <rPr>
        <b/>
        <sz val="9"/>
        <rFont val="Arial"/>
        <family val="2"/>
      </rPr>
      <t>Desmembramento da ação 1.2 do PA anterior -</t>
    </r>
    <r>
      <rPr>
        <sz val="9"/>
        <rFont val="Arial"/>
        <family val="2"/>
      </rPr>
      <t xml:space="preserve">
Desmembramento visando a maior economicidade.</t>
    </r>
  </si>
  <si>
    <r>
      <rPr>
        <b/>
        <sz val="9"/>
        <rFont val="Arial"/>
        <family val="2"/>
      </rPr>
      <t xml:space="preserve">Desmembramento da ação 1.24 do PA anterior </t>
    </r>
    <r>
      <rPr>
        <sz val="9"/>
        <rFont val="Arial"/>
        <family val="2"/>
      </rPr>
      <t>- 
Desmembramento visando a maior economicidade.</t>
    </r>
  </si>
  <si>
    <r>
      <rPr>
        <b/>
        <sz val="9"/>
        <rFont val="Arial"/>
        <family val="2"/>
      </rPr>
      <t>Inserção de Aquisição no Progama</t>
    </r>
    <r>
      <rPr>
        <sz val="9"/>
        <rFont val="Arial"/>
        <family val="2"/>
      </rPr>
      <t xml:space="preserve"> - Ampliar a hidrometração nas cidades que receberão água da Adutora de Serro Azul, com vistas a redução de perdas.</t>
    </r>
  </si>
  <si>
    <r>
      <rPr>
        <b/>
        <sz val="9"/>
        <rFont val="Arial"/>
        <family val="2"/>
      </rPr>
      <t>Inserção de Aquisição no Programa</t>
    </r>
    <r>
      <rPr>
        <sz val="9"/>
        <rFont val="Arial"/>
        <family val="2"/>
      </rPr>
      <t xml:space="preserve"> - Complementação da aquisição 2.52</t>
    </r>
  </si>
  <si>
    <t>3.23</t>
  </si>
  <si>
    <r>
      <t xml:space="preserve">Inserção de Aquisição no Progama, em substituição a Aquisição 4.54, cancelado nesse PA - </t>
    </r>
    <r>
      <rPr>
        <sz val="9"/>
        <rFont val="Arial"/>
        <family val="2"/>
      </rPr>
      <t xml:space="preserve">Com a transposição de bacia do rio una para o Ipojuca por meio da adutora de serro azul, surgiu demandas técnicas para o Gov.PE investir na melhoria do serviços de esgotamento sanitários das cidades que compõe as bacias. </t>
    </r>
  </si>
  <si>
    <r>
      <rPr>
        <b/>
        <sz val="9"/>
        <rFont val="Arial"/>
        <family val="2"/>
      </rPr>
      <t>Junção das aquisições 7.2, 7.3, 7.4, 7.5 e 7.6</t>
    </r>
    <r>
      <rPr>
        <sz val="9"/>
        <rFont val="Arial"/>
        <family val="2"/>
      </rPr>
      <t xml:space="preserve"> - Visando realização de uma única contratação, com ganhos nos custos de administração.</t>
    </r>
  </si>
  <si>
    <t>2.2.4.2.1</t>
  </si>
  <si>
    <t>2.1.3.1</t>
  </si>
  <si>
    <t>2.1.3.2</t>
  </si>
  <si>
    <t>2.1.11.8.1</t>
  </si>
  <si>
    <t>2.1.11.8.2</t>
  </si>
  <si>
    <t>2.1.11.8.3</t>
  </si>
  <si>
    <t>2.1.11.8.4</t>
  </si>
  <si>
    <t>2.1.11.8.5</t>
  </si>
  <si>
    <t>2.1.11.8.6</t>
  </si>
  <si>
    <t>2.1.11.8.7</t>
  </si>
  <si>
    <t>2.1.11.8.8</t>
  </si>
  <si>
    <t>FOLHA DE COMENTÁRIOS 9º Pa - Cancelados</t>
  </si>
  <si>
    <t xml:space="preserve">Aquisição inicialemente prevista em 08 Lotes. Cancelados lotes 2 e 4. </t>
  </si>
  <si>
    <t>Aquisição inicialemente prevista em 06 Lotes. Lote 1 será adicionado a nova aquisição XX.</t>
  </si>
  <si>
    <t>Aquisição inicialemente prevista em 02 Lotes. Lote 2 cancelado.</t>
  </si>
  <si>
    <r>
      <rPr>
        <b/>
        <sz val="9"/>
        <rFont val="Arial"/>
        <family val="2"/>
      </rPr>
      <t>Alteração na Nomeclatura.</t>
    </r>
    <r>
      <rPr>
        <sz val="9"/>
        <rFont val="Arial"/>
        <family val="2"/>
      </rPr>
      <t xml:space="preserve"> Alteração devido ao cancelamento da aquisição dos Geradores.</t>
    </r>
  </si>
  <si>
    <r>
      <rPr>
        <b/>
        <sz val="9"/>
        <rFont val="Arial"/>
        <family val="2"/>
      </rPr>
      <t>Alteração na Nomeclatura.</t>
    </r>
    <r>
      <rPr>
        <sz val="9"/>
        <rFont val="Arial"/>
        <family val="2"/>
      </rPr>
      <t xml:space="preserve"> </t>
    </r>
  </si>
  <si>
    <t xml:space="preserve">Aquisição inicialemente prevista em 05 Lotes. Cancelados lotes 4 e 5. </t>
  </si>
  <si>
    <t>Aquisição inicialemente prevista em 07 Lotes. Cancelados lote 7 (Aquisição de SewerJet)</t>
  </si>
  <si>
    <t>Aquisição inicialemente prevista em 07 Lotes. Cancelados lote 1 (Aquisição de SewerJet)</t>
  </si>
  <si>
    <t>Aquisição inicialemente prevista em 06 Lotes. Cancelados lote 1 (Aquisição de Veículos de Passeio), Lote 4 remanejado e licitado no ítem 2.51.</t>
  </si>
  <si>
    <t>2.2.2.1 / 2.2.5.1</t>
  </si>
  <si>
    <t>2.2.3.4 / 2.2.6.6</t>
  </si>
  <si>
    <t>5.13</t>
  </si>
  <si>
    <t>5.14</t>
  </si>
  <si>
    <t>5.15</t>
  </si>
  <si>
    <t>5.16</t>
  </si>
  <si>
    <t>5.17</t>
  </si>
  <si>
    <t>5.18</t>
  </si>
  <si>
    <t>5.19</t>
  </si>
  <si>
    <t>5.20</t>
  </si>
  <si>
    <t>6667/2017</t>
  </si>
  <si>
    <t>7092/2017</t>
  </si>
  <si>
    <t>7146/2017</t>
  </si>
  <si>
    <t>7010/2017</t>
  </si>
  <si>
    <t>7313/2018</t>
  </si>
  <si>
    <t>7274/2018</t>
  </si>
  <si>
    <t>2.2.15.4.4</t>
  </si>
  <si>
    <t>2.1.10.3.5</t>
  </si>
  <si>
    <t>2.2.4.8.1</t>
  </si>
  <si>
    <t>2.1.10.3.6</t>
  </si>
  <si>
    <t>2.3.12.2.1</t>
  </si>
  <si>
    <t>2.3.12.2.2</t>
  </si>
  <si>
    <t>2.2.14.10</t>
  </si>
  <si>
    <t>2.1.12.5 / 2.1.12.6</t>
  </si>
  <si>
    <t>2.2.4.5.2 /
2.2.4.5.3</t>
  </si>
  <si>
    <t>6806/2017 6925/2017</t>
  </si>
  <si>
    <t>2.2.4.8.2 / 
2.2.4.8.3</t>
  </si>
  <si>
    <t>2.3.15.11</t>
  </si>
  <si>
    <t>2.2.3.5
2.2.6.7</t>
  </si>
  <si>
    <t>2.3.6.6</t>
  </si>
  <si>
    <t>6365/2016</t>
  </si>
  <si>
    <t xml:space="preserve">7017/2017 </t>
  </si>
  <si>
    <t>3.24</t>
  </si>
  <si>
    <t>3.25</t>
  </si>
  <si>
    <t>Licitação Pública Internacional (LPI)</t>
  </si>
  <si>
    <t>Dólar de referência: R$ 3,xxxx</t>
  </si>
  <si>
    <t>Código Componente</t>
  </si>
  <si>
    <t>2.3.2.6</t>
  </si>
  <si>
    <t>2.2.4.12</t>
  </si>
  <si>
    <t>2.2.8.9</t>
  </si>
  <si>
    <t>Obra do Sistema de Esgotamento Sanitário da cidade de Tacaimbó</t>
  </si>
  <si>
    <t>Obra do Sistema de Esgotamento Sanitário da cidade de Escada 1ª Etapa</t>
  </si>
  <si>
    <t>Obra do Sistema de Esgotamento Sanitário da Cidade de Arcoverde - 1ª etapa</t>
  </si>
  <si>
    <t>Obra do Sistema de Esgotamento Sanitário da Cidade de Venturosa</t>
  </si>
  <si>
    <t xml:space="preserve">Obra do Sistema de Abastecimento de Água de Porto de Galinhas </t>
  </si>
  <si>
    <t>Obra da ETA de Bezerros</t>
  </si>
  <si>
    <t>Obra do SES da Cidade de Gravatá 1ª Etapa</t>
  </si>
  <si>
    <t xml:space="preserve">Obras de implantação, reforma e adequação dos almoxarifados regionais da COMPESA </t>
  </si>
  <si>
    <t>Obra do Sistema de Esgotamento Sanitário da Cidade de Sanharó</t>
  </si>
  <si>
    <t>Automação das Unidades Operacionais da Área Norte e Goiana</t>
  </si>
  <si>
    <t>Obra do Sistema de Esgotamento Sanitário da Cidade de Arcoverde - 2ª etapa</t>
  </si>
  <si>
    <t>Obras da Modernização dos Viveiro Florestal de Bonito</t>
  </si>
  <si>
    <t>Obras do Sistema de Esgotamento Sanitário da Cidade de Caruaru - Etapas com Recursos de Contrapartida</t>
  </si>
  <si>
    <t>implantação da primeira etapa do sistema de esgotamento sanitário de Belo Jardim e obras complementares</t>
  </si>
  <si>
    <t>Obra do Sistema de Esgotamento Sanitário da Cidade de Bezerros</t>
  </si>
  <si>
    <t>Obra do Sistema de Esgotamento Sanitário da Cidade de Tacaimbó - Obras Complementares</t>
  </si>
  <si>
    <t>Obras do Sistema de Esgotamento Sanitário da Cidade de Caruaru 1ª Etapa - Intervenções para reabilitação e eficientização do SES existente em Caruaru (EEE Rendeiras I eII, José Liberato I e Boa Ventura.) - Obras de Recuperação.</t>
  </si>
  <si>
    <t>Obras de Requalificação do Laboratório Central de Água e Implantação do Laboratório Central de Esgoto</t>
  </si>
  <si>
    <t>Obras do Laboratório do CPRH (Exigência para a Acreditação)</t>
  </si>
  <si>
    <t>Contratação da execução das obras dos parques de Caruaru, Bezerros, São Caetano, belo Jardim, Gravatá e Escada.</t>
  </si>
  <si>
    <t>Obras do Sistema de Esgotamento Sanitário da Cidade de Caruaru Demais Etapas com Recursos BID</t>
  </si>
  <si>
    <t>Obras da Adutora de Serro Azul</t>
  </si>
  <si>
    <t>Obras de implantação, reforma e adequação do Núcleo de Manutenção das redes e ramais de água e esgoto da RMR.</t>
  </si>
  <si>
    <t>Obras de Adequação da ETE do Sistema de Esgotamento Sanitário de Escada</t>
  </si>
  <si>
    <t>Obras de Implantação dos núcleos de manutenção dos SES</t>
  </si>
  <si>
    <t>Obra do SES da Cidade de Gravatá 1ª Etapa -  Ligações Intradomiciliares, ramais e redes complementares.</t>
  </si>
  <si>
    <t>Obras do Sistema de Esgotamento Sanitário da Cidade de Caruaru Demais Etapas com Recursos BID - Obras de Implantação do SES Alto do Moura e Rendeiras</t>
  </si>
  <si>
    <t>Obras do Sistema de Esgotamento Sanitário da Cidade de Caruaru Demais Etapas com Recursos BID - .Obras de Implantação da ETE do SES Alto do Moura e Rendeiras</t>
  </si>
  <si>
    <t>Obras do Sistema de Esgotamento Sanitário da Cidade de Caruaru Demais Etapas com Recursos BID - Obras de Requalificação de 6 elevatórias.</t>
  </si>
  <si>
    <t>Obras de construção do núcleo de manutenção, almoxarifado e laboratório regional de esgoto em Caruaru/PE</t>
  </si>
  <si>
    <t>Integração da Adutora de Serro Azul - Substituição de adutora entre o municípios de Belo Jardim e São Bento do Una.</t>
  </si>
  <si>
    <t>Implantação da primeira etapa do SES de Belo Jardim - Execução das Obras de Implantação da ETE Belo Jardim</t>
  </si>
  <si>
    <t xml:space="preserve">Aquisição de materiais para obra do sistema de esgotamento sanitário da cidade de Gravatá 1ª Etapa </t>
  </si>
  <si>
    <t>Aquisição de 140 telepluviômetros - APAC</t>
  </si>
  <si>
    <t>Aquisição de materiais para obra do sistema de esgotamento sanitário da cidade de Sanharó</t>
  </si>
  <si>
    <t>Aquisição de Hidrômetros</t>
  </si>
  <si>
    <t>Aquisição de tubos para o SES de Tacaimbó</t>
  </si>
  <si>
    <t>Aquisição de materiais complementares e eqiupamentos para o SES Tacaimbó - Aquisição de bombas.</t>
  </si>
  <si>
    <t>Aquisição de materiais complementares e eqiupamentos para o SES Tacaimbó - Aquisição de conjunto de desinfecção.</t>
  </si>
  <si>
    <t>Aquisição de materiais complementares e equipamentos para o SES Tacaimbó - Aquisição de Tubos para o Emissário</t>
  </si>
  <si>
    <t>Aquisição de materiais complementares e eqiupamentos para o SES Tacaimbó- Sistema de Supervisão da ETE do SES Tacaimbó e automação da EE</t>
  </si>
  <si>
    <t>Aquisição de bens de uso administrativo - Lote 1 (Antigo Lote 03) - Cadeiras Teladas</t>
  </si>
  <si>
    <t>Aquisição de bens de uso administrativo para nova sede da COMPESA - Placas de proteção solar</t>
  </si>
  <si>
    <t>Aquisição de Bens de uso administrativo para nova sede da COMPESA - Maquinas e Equipamentos Audiovisual</t>
  </si>
  <si>
    <t>Aquisição de Hardware para ampliação da Capacidade de Armazenamento do Servidor Central da COMPESA</t>
  </si>
  <si>
    <t>Aquisição de Bens e Equipamentos para a Manutenção dos SES - Aquisição de Torre de Iluminação</t>
  </si>
  <si>
    <t>Aquisição de Bens e Equipamentos para a Manutenção dos SES - Aquisição de Placa Vibratória; Aquisição de Betoneira; Aquisição de Compactadora</t>
  </si>
  <si>
    <t xml:space="preserve">Aquisição de Bens e Equipamentos para a Manutenção dos SES - Equipamentos de Grande Porte </t>
  </si>
  <si>
    <t xml:space="preserve">Aquisição de Bens e Equipamentos para a Manutenção dos SES - Aquisição de Veículos </t>
  </si>
  <si>
    <t>Aquisição de Bens e Equipamentos para a Manutenção dos SES - Aquisição de Poliguindaste</t>
  </si>
  <si>
    <t>Aquisição de Bens e Equipamentos para a Manutenção dos SES - Aquisição de Roçadeira</t>
  </si>
  <si>
    <t>Aquisição de Bens e Equipamentos para a Manutenção dos SES - Aquisição de Martelete e Esmerilhadeira</t>
  </si>
  <si>
    <t>Aquisição de Bens e Equipamentos para a Manutenção dos SES - Aquisição de Bombas para Esgotamento de Valas</t>
  </si>
  <si>
    <t>Aquisição de Sofware para Dimensionamento Hidráulico</t>
  </si>
  <si>
    <t>Aquisição de Equipamentos de Apoio para a Gestão do Programa</t>
  </si>
  <si>
    <t>Automação das Unidades Operacionais da Área Norte - Aquisição de Medidores de Cloro Livre Residual</t>
  </si>
  <si>
    <t>Aquisição de bens e equipamentos (software e Hardware) para o sistema de gestão de ramais de água e esgotos</t>
  </si>
  <si>
    <t>Aquisição de ETE Pré-Moldada para o SES Sanharó</t>
  </si>
  <si>
    <t>Aquisição de Equipamentos para o Sistema Integrado de Suprimentos e Logística</t>
  </si>
  <si>
    <t>Aquisição de Equipamentos para os Laboratórios Regionais e Central da COMPESA</t>
  </si>
  <si>
    <t>Aquisição de materiais para obra do sistema de esgotamento sanitário da cidade de Belo Jardim - Aquisição de Equipamentos (Tubos)</t>
  </si>
  <si>
    <t>Aquisição de materiais para obra do sistema de esgotamento sanitário da cidade de Bezerros - Aquisição de Equipamentos</t>
  </si>
  <si>
    <t>Aquisição de bens e equipamentos (Software, Hardware e outros equipamentos) para a área de Projetos de Engenharia da COMPESA (ISO 9001)</t>
  </si>
  <si>
    <t>Adequação e Movimentação do DataCenter da COMPESA. - Fase 2 -Aquisição de solução de interconexão e de acesso privado</t>
  </si>
  <si>
    <t>Aquisição de Software e Hardware para o Sistema de Geoprocessamento da COMPESA</t>
  </si>
  <si>
    <t xml:space="preserve">Aquisição e Implantação do Software para Gestão da Informação do Laboratório Central - LIMS </t>
  </si>
  <si>
    <t>Aquisição de PCDs Hidrológicos</t>
  </si>
  <si>
    <t>Aquisição de Software para Gestão do Laboratório da CPRH</t>
  </si>
  <si>
    <t>Aquisição de bens de uso administrativo para nova sede da COMPESA - Solução de Projeção Multimídia</t>
  </si>
  <si>
    <t>Obras do Sistema de Esgotamento Sanitário da Cidade de Caruaru 1ª Etapa - Intervenções para reabilitação e eficientização do SES existente em Caruaru (EEE Rendeiras I eII, José Liberato I e Boa Ventura.) - Aquisição de Materiais</t>
  </si>
  <si>
    <t>Aquisição de Tubos de Ferro Fundido diâmetros diversos para Adutora de Serro Azul.</t>
  </si>
  <si>
    <t>Aquisição de Conjunto de Motobombas para Adutora de Serro Azul (16 unidades)</t>
  </si>
  <si>
    <t>Aquisição de equipamentos tipo Eletrocentros (04 Eletrocentros, contendo painéis elétricos e transformadores)</t>
  </si>
  <si>
    <t xml:space="preserve">Aquisição de Registros, Válvulas de controle de vazão e pressão, Ventosas. </t>
  </si>
  <si>
    <t>Aquisição e Montagem de Reservatórios Metálicos</t>
  </si>
  <si>
    <t>Aquisição de Reservatórios Hidropneumáticos antigolpe de Aríate em Aço carbono (50m3)</t>
  </si>
  <si>
    <t xml:space="preserve">Aquisição de Solução especializada e Integrada para Aceleração de Banco de Dados. </t>
  </si>
  <si>
    <t xml:space="preserve">Aquisição de Equipamentos à estruturação da unidade de geoprocessamento da APAC </t>
  </si>
  <si>
    <t>Aquisição de Bens e Equipamentos para a Manutenção dos SES - Aquisição de Veículos - Motocicleta</t>
  </si>
  <si>
    <t>Aquisição de bens de uso administrativo para nova sede da COMPESA - Mobiliário (Complementar - Aquisição 01)</t>
  </si>
  <si>
    <t>Aquisição de Bens de uso administrativo para nova sede da COMPESA - Controle de Acesso a pessoas e veículos na nova sede da COMPESA</t>
  </si>
  <si>
    <t>Modernização dos suprimentos de Tecnologia da Informação da COMPESA - Aquisição de Hardware e Software para atender demandas de atualização tecnologica.</t>
  </si>
  <si>
    <t>Implantação de Plataforma Integrada de Gestão, Controle e Monitoramento de Licitações</t>
  </si>
  <si>
    <t>Aquisição de Equipamentos/Hardware para Desenvolvimento/Testes de Sistemas</t>
  </si>
  <si>
    <r>
      <t xml:space="preserve">Obras do Sistema de Esgotamento Sanitário da Cidade de Caruaru Demais Etapas com Recursos BID - </t>
    </r>
    <r>
      <rPr>
        <b/>
        <u/>
        <sz val="9"/>
        <rFont val="Arial"/>
        <family val="2"/>
      </rPr>
      <t>Aquisição de Equipamentos</t>
    </r>
    <r>
      <rPr>
        <sz val="9"/>
        <rFont val="Arial"/>
        <family val="2"/>
      </rPr>
      <t xml:space="preserve"> para as Obras de Requalificação de 6 elevatórias.</t>
    </r>
  </si>
  <si>
    <r>
      <t xml:space="preserve">Obras do Sistema de Esgotamento Sanitário da Cidade de Caruaru Demais Etapas com Recursos BID - </t>
    </r>
    <r>
      <rPr>
        <b/>
        <u/>
        <sz val="9"/>
        <rFont val="Arial"/>
        <family val="2"/>
      </rPr>
      <t>Aquisição de Equipamentos</t>
    </r>
    <r>
      <rPr>
        <sz val="9"/>
        <rFont val="Arial"/>
        <family val="2"/>
      </rPr>
      <t xml:space="preserve"> para as Obras de Implantação do SES Alto do Moura e Rendeiras.</t>
    </r>
  </si>
  <si>
    <t>Implantação de unidade fotovoltáica</t>
  </si>
  <si>
    <t>Obra do Sistema de Esgotamento Sanitário da cidade de Escada 1ª Etapa - Aquisição de Tubos.</t>
  </si>
  <si>
    <t>Obra do Sistema de Esgotamento Sanitário da cidade de Escada 1ª Etapa - Aquisição de Material Complementar</t>
  </si>
  <si>
    <t>Aquisição de móveis corporativos para os laboratórios regionais de água de Belo jardim e de esgoto de Caruaru, laboratórios Centrais de água e esgoto e núcleos regionais de Caruaru e Belo Jardim.</t>
  </si>
  <si>
    <t>Aquisição de equipamentos para o laboratórios, Regional de água de Belo Jardim, Central de água, Central de esgoto e Regional de esgoto de Caruaru;</t>
  </si>
  <si>
    <t>Aquisição de Bens e Equipamentos de Grande Porte para a Manutenção dos SES - 2ª Etapa</t>
  </si>
  <si>
    <t>Aquisição de Bens e Equipamentosde Pequeno Porte para a Manutenção dos SES -  - 2ª Etapa</t>
  </si>
  <si>
    <t>Aquisição de Hidrômetros para as cidades contempladas com o SES no âmbito do Programa PSA IPOJUCA.</t>
  </si>
  <si>
    <t>Estruturação do monitoramento da qualidade de água na BRI - Aquisição de bens e equipamentos (software e Hardware).</t>
  </si>
  <si>
    <t>Aquisição de bens de uso administrativo para nova sede da COMPESA - Mobiliário Complementar</t>
  </si>
  <si>
    <t>Estruturação da unidade de geoprocessamento da APAC - Aquisição de solução para Data Discovery, do tipo (similar) QlikSense, com serviços de mentoring para transferência tecnológica.</t>
  </si>
  <si>
    <t>Instalação de 140 telepluviômetros - APAC</t>
  </si>
  <si>
    <t>Estudo para a avaliação dos ativos da  COMPESA</t>
  </si>
  <si>
    <t>Restauração Florestal de APPs de Cursos d´água e nascente na Bacia do Rio Ipojuca - Município de ipojuca</t>
  </si>
  <si>
    <t>Limpeza, Desobstrução, Cadastramento e Filmagem da Rede de Esgotamento do SES Caruaru</t>
  </si>
  <si>
    <t>Metodologia para pagamento - Apoio a Implementação das Ações do Projeto</t>
  </si>
  <si>
    <t>Execução do Plano de Comunicação - Produção de Vídeos</t>
  </si>
  <si>
    <t>Execução do Plano de Comunicação - Material de Divulgação</t>
  </si>
  <si>
    <t>Calibração e aferição de equipamentos, vidraria e materiais de referências.</t>
  </si>
  <si>
    <t>Serviços de Digitalização, Gestão e Guarda de Documentos da COMPESA</t>
  </si>
  <si>
    <t>Adequação e Movimentação do DataCenter da COMPESA. - Fase 1 - Movimentação dos equipamentos do Datacenter Atual</t>
  </si>
  <si>
    <t>Restauração Florestal de APPs de Cursos d´água e nascente na Bacia do Rio Ipojuca - Outros Municípios da BRI</t>
  </si>
  <si>
    <t>Instalação de PCDs Hidrológicos</t>
  </si>
  <si>
    <t>Serviços de Captação e Tratamento de imagens aéreas para apoio a elaboração de relatório de inspeção, fiscalização e monitoramento das atividade do programa.</t>
  </si>
  <si>
    <t>Modernização do Cadastro de Usuários de Água e Esgoto da COMPESA na BRI</t>
  </si>
  <si>
    <t>Construção de Infraestrutura para alimentação em média tensão para as Estações de Bombeamento para adutora de Serro Azul.</t>
  </si>
  <si>
    <t>Implantação do Sistema de Supervisão e Controle da Adutora de Serro Azul (Automação)</t>
  </si>
  <si>
    <t>Execução de Projeto de Manejo de Fauna</t>
  </si>
  <si>
    <t>Implantação do Projeto de Compensação e Reposição Florestal para a adutora de Serro Azul</t>
  </si>
  <si>
    <t>Execução do Plano de Comunicação - Captação, Produção e Desenvolvimento de novos conteúdos interativos do Universo Compesa</t>
  </si>
  <si>
    <t xml:space="preserve">Restauração Florestal de APPs de Cursos d´água e nascente na Bacia do Rio Ipojuca - Cercamento </t>
  </si>
  <si>
    <t>Limpeza, Desobstrução, Cadastramento e Filmagem da Rede de Esgotamento do SES Caruaru - 2ª Etapa</t>
  </si>
  <si>
    <t xml:space="preserve">Limpeza, Desobstrução, Cadastramento da Rede de Esgotamento do SES Escada </t>
  </si>
  <si>
    <t xml:space="preserve">Apoio à UGP para o Gerenciamento do Programa </t>
  </si>
  <si>
    <t xml:space="preserve">Apoio à UGP para a Supervisão de Obras </t>
  </si>
  <si>
    <t>Elaboração de projetos arquitetônicos e complementares para construção de almoxarifados regionais em Caruaru e Petrolina e projetos de reforma/adequação de almoxarifados regionais</t>
  </si>
  <si>
    <t>Sistema de Gestão Ambiental da Compesa</t>
  </si>
  <si>
    <t>Elaboração de diagnóstico, relatório técnico preliminar,  projeto básico e estudos complementares para implantação do sistema de esgotamento sanitário da sede municipal de Belo Jardim e Bezerros</t>
  </si>
  <si>
    <t>Elaboração de Diagnóstico, RTP, Projeto Básico e estudos complementares para implantação do SES  Caruaru</t>
  </si>
  <si>
    <t xml:space="preserve">Elaboração do Plano de comunicação para os usuários da bacia do rio Ipojuca (BRI) - PSA </t>
  </si>
  <si>
    <t>Estruturação do monitoramento da qualidade de água na BRI - CPRH - Contratação de empresa de consultoria para implementação do Programa da Qualidade ( Laboratorio)</t>
  </si>
  <si>
    <t xml:space="preserve">Estruturação do monitoramento da qualidade de água na BRI - CPRH Contratação de empresa consultora para realizar o diagnóstico da situação ambiental atual da BRI. </t>
  </si>
  <si>
    <t>Elaboração dos projetos arquitetônicos dos núcleos de manutenção dos SES</t>
  </si>
  <si>
    <t>Auditoria independente externa</t>
  </si>
  <si>
    <t>PERC (Projetos Executivos de Ramais Condominiais) para as Obras do SES - Tacaimbó e Gravatá 1ª Etapa</t>
  </si>
  <si>
    <t>PERC (Projetos Executivos de Ramais Condominiais) para as Obras do SES - Sanharó</t>
  </si>
  <si>
    <t>PERC (Projetos Executivos de Ramais Condominiais) para as Obras do SES - Escada 1ª Etapa</t>
  </si>
  <si>
    <t>Estudo de concepção dos parques de Bezerros, Caruaru e São Caetano</t>
  </si>
  <si>
    <t>Elaboração de proposta de enquadramento dos cursos d'água da bacia hidrográfica do Rio Ipojuca</t>
  </si>
  <si>
    <t>Avaliação Econômica de Tacaimbó</t>
  </si>
  <si>
    <t>Elaboração de Proposta de sistema de outorga de lançamentos de efluentes de ETE</t>
  </si>
  <si>
    <t>Elaboração de Diagnóstico, RTP, Projeto Básico e estudos complementares para implantação do SES de Gravatá (2ª Etapa)</t>
  </si>
  <si>
    <t>Elaboração de Diagnóstico, RTP, Projeto Básico e estudos complementares para implantação do SES de Poção, Chã Grande e Primavera</t>
  </si>
  <si>
    <t>Contratação de Consultoria para Modernização da Gestão de Manutenção das redes e ramais de água e esgoto</t>
  </si>
  <si>
    <t>Plano de Conservação e Uso do Entorno dos Reservatórios Artificiais - PACUERA</t>
  </si>
  <si>
    <t>Projeto executivo de pagamento por serviços ambientais - Produtor de Água - Açude Bitury</t>
  </si>
  <si>
    <t>Elaboração dos Projetos Básicos e Executivos dos Parques de Bezerros, Caruaru e São Caetano.</t>
  </si>
  <si>
    <t>Planejamento Estratégico da CPRH</t>
  </si>
  <si>
    <t>Ipojuca Digital - Criação de Plataforma para Disponibilização de Dados Referenciados Geograficamente (Mapeamento de Fontes Poluidoras)</t>
  </si>
  <si>
    <t>Modernização do Sistema Integrado de Gestão Empresarial da COMPESA (ALPHA) - Atualização do software ERP v.9.0</t>
  </si>
  <si>
    <t>PERC (Projetos Executivos de Ramais Condominiais) para as Obras do SES - Caruaru (Recursos BID)</t>
  </si>
  <si>
    <t>Projetos de Arquitetura dos Laboratórios Regionais de Água e de Esgoto</t>
  </si>
  <si>
    <t>Elaboração de Projeto do SES Escada 2ª Etapa</t>
  </si>
  <si>
    <t>Elaboração do Estudo de concepção e Projetos Executivos do Parque Ambiental de Belo Jardim, Gravatá e Escada</t>
  </si>
  <si>
    <t>Cadastro de Usuários de Água da Bacia do Rio Ipojuca</t>
  </si>
  <si>
    <t>Metodologia de acompanhamento de empreendimentos de infraestrutura hídrica, conservaçao e gestão de recursos hídricos na BRI</t>
  </si>
  <si>
    <t>Contratação de consultoria para Sistema de cobrança pelo uso da água na BRI.</t>
  </si>
  <si>
    <t xml:space="preserve">Contratação de consultora para inclusão de bioindicadores e novos parametros físico/químicos. </t>
  </si>
  <si>
    <t>Aprimoramento dos macroprocessos da COMPESA e Conformidade da Gestão. (Compliance)</t>
  </si>
  <si>
    <t>Elaboração do Plano Estratégico da COMPESA (2018-2022)</t>
  </si>
  <si>
    <t>Implantação de processos de gestão de riscos de contratos de obras e serviços terceirizados da Compesa.</t>
  </si>
  <si>
    <t>Aprimoramento do Modelo de Gestão de Custos e Despesas da COMPESA com Foco em Resultado.</t>
  </si>
  <si>
    <t>Melhorias nos Processos de Gestão da Qualidade para certificação ISO 9001, na Área de Projetos de Engenharia</t>
  </si>
  <si>
    <t>Projeto Básico para Ampliação e Adequação da ETE de Escada.</t>
  </si>
  <si>
    <t>Implantação do Sistema de Gestão da Qualidade do Laboratório Central para certificação NBR ISO 17025.</t>
  </si>
  <si>
    <t>Planos Regionais de Água e Esgoto nas bacias dos Rios Ipojuca e Capibaribe</t>
  </si>
  <si>
    <t>Modelagem da Operação dos Sistemas Integrados de Produção de Água</t>
  </si>
  <si>
    <t>Projeto da Adutora do Serro Azul</t>
  </si>
  <si>
    <t>Elaboração de Projeto Executivo para construção do Laboratório do CPRH (Exigência para a  Acreditação)</t>
  </si>
  <si>
    <t>Execução do Plano de Comunicação para os usuários da bacia do rio Ipojuca (BRI) - PSA - Integração com as ações do comitê de imagens da COMPESA. (endomarketing)</t>
  </si>
  <si>
    <t>Supervisão das Obras de Serro Azul</t>
  </si>
  <si>
    <t>Apoio Técnico das Obras (ATO) de Serro Azul</t>
  </si>
  <si>
    <t>Melhoria dos resultados da COMPESA por meio do aumento da receita e da adimplência e aprimorar o processo de definição e desdobramento de metas.</t>
  </si>
  <si>
    <t>Sistema de Controle Interno da SDEC - Recursos GovPE</t>
  </si>
  <si>
    <t>Implementação de Planos e Programas Ambientais da adutora de Serro Azul</t>
  </si>
  <si>
    <t>Estudo de Viabilidade Econômica Financeira para Fornecimento de Água e de Esgotamento Sanitário para Municípios da Mata Sul de PE.</t>
  </si>
  <si>
    <t>Avaliação Final do Programa PSA IPOJUCA</t>
  </si>
  <si>
    <t>Consultoria Especializada para Modernização do GSAN</t>
  </si>
  <si>
    <t>Apoio à Elaboração de Planos Regionais de Água e Esgoto nas bacias dos Rios Una e Sirinhaém</t>
  </si>
  <si>
    <t xml:space="preserve">Consultoria individual em apoio à UGP - Coordenador Executivo </t>
  </si>
  <si>
    <t>Consultoria individual em apoio à UGP - Assessor Especial de Coordenação</t>
  </si>
  <si>
    <t>Consultoria individual em apoio à UGP - Assessor APAC</t>
  </si>
  <si>
    <t>Consultoria individual em apoio à UGP - Assessor Jurídico</t>
  </si>
  <si>
    <t>Consultoria individual em apoio à UGP - Assessor Administrativo/Financeiro</t>
  </si>
  <si>
    <t>Consultoria individual em apoio à UGP - Assessor Técnico</t>
  </si>
  <si>
    <t>Consultoria individual em apoio à UGP - Orçamentista</t>
  </si>
  <si>
    <t xml:space="preserve">Consultoria Individual em apoio ao EGP - Escritório de Gerenciamento de Projetos </t>
  </si>
  <si>
    <t>Consultoria Individual em apoio a UGP - Assessor Técnico para Elaboração de estudo de alternativas para tratamento e disposição final dos lodos gerados nos SES das sedes Municipais de Sanharó, Gravatá, Tacaimbó e Caruaru</t>
  </si>
  <si>
    <t>Consultoria Individual em apoio a UGP - Avaliação intermediária do Programa</t>
  </si>
  <si>
    <t>Consultores Individuais diversos</t>
  </si>
  <si>
    <t>Consultoria Individual em apoio a UGP - Assessor Técnico para elaboração de estudo técnico da alternativa escolhida para tratamento e disposição final dos lodos gerados nos SES das sedes Municipais de Sanharó, Gravatá, Tacaimbo e Caruaru</t>
  </si>
  <si>
    <t>Consultoria individual para Capacitação de equipes nas ferramentas de Gestão, com foco em Mapeamento e Soluções de problemas</t>
  </si>
  <si>
    <t>Consultoria Individual para Elaboração de estudo de viabilidade Econômica da Adutora de Serro Azul</t>
  </si>
  <si>
    <t>Consultoria Individual para  Elaboração de Relatório Ambiental e Social da Adutora de Serro Azul</t>
  </si>
  <si>
    <t>Consultoria Individual Especialista em Obras para acompanhamento das obras da  Adutora de Serro Azul e sua integração com os sistemas produtores do agreste pernambucano</t>
  </si>
  <si>
    <t>Consultoria Individual Especialista em Controle Operacional de Sistemas Integrados</t>
  </si>
  <si>
    <t xml:space="preserve">Consultoria Individual especialista em gestão empresarial e sustentabilidade corporativa para prestação de serviços de elaboração do relatório de sustentabilidade </t>
  </si>
  <si>
    <t>Consultoria Individual para Elaboração de proposta de modelo institucional e estratégias para implementação da responsabilidade socioambiental empresarial da COMPESA.</t>
  </si>
  <si>
    <t>Consultoria Individual para Elaboração de programa de educação ambiental com ênfase na preservação florestal</t>
  </si>
  <si>
    <t>Treinamento e Capacitação de Integrantes do Programa PSA IPOJUCA</t>
  </si>
  <si>
    <t>Estruturação das Unidades Regionais da CPRH - Realização das Oficinas Ambientais e Capacitação da Equipe Técnica.</t>
  </si>
  <si>
    <t>Capacitação da equipe do laboratório da CPRH. (Cursos CETESB) - 8 Cursos</t>
  </si>
  <si>
    <t>Controle Tecnológico das obras de Tacaimbó e Gravatá</t>
  </si>
  <si>
    <t>Controle tecnológico das obras de Sanharó</t>
  </si>
  <si>
    <t>Controle tecnológico das obras de Escada 1ª Etapa</t>
  </si>
  <si>
    <t>Controle Tecnológico das obras de Belo Jardim</t>
  </si>
  <si>
    <t>Controle Tecnológico das obras de Caruaru</t>
  </si>
  <si>
    <t>Controle Tecnológico das obras de Bezerros</t>
  </si>
  <si>
    <t xml:space="preserve">Controle Tecnológico das Obras dos SES </t>
  </si>
  <si>
    <t>Fim.Mês</t>
  </si>
  <si>
    <t>Situação</t>
  </si>
  <si>
    <t>D</t>
  </si>
  <si>
    <t>X</t>
  </si>
  <si>
    <t>Nova_Aquisição</t>
  </si>
  <si>
    <t>1.1 - Gerenciamento e Supervisão</t>
  </si>
  <si>
    <t>2.1 - Fortalecimento Institucional</t>
  </si>
  <si>
    <t>2.2 - Obras e Equipamentos</t>
  </si>
  <si>
    <t>2.3 - Sustentabilidade Ambiental e Social</t>
  </si>
  <si>
    <t>3.1 - Auditoria</t>
  </si>
  <si>
    <t>3.2 - Avaliação e Monitoramento</t>
  </si>
  <si>
    <t>(Tudo)</t>
  </si>
  <si>
    <t>VERSÃO</t>
  </si>
  <si>
    <t>Pesquisa por Filtro</t>
  </si>
  <si>
    <t>Diretoria</t>
  </si>
  <si>
    <t>% Ação</t>
  </si>
  <si>
    <t>% Acumulado</t>
  </si>
  <si>
    <t>CURVA ABC</t>
  </si>
  <si>
    <t>Fonte de Recursos</t>
  </si>
  <si>
    <t>Obras do Sistema de Esgotamento Sanitário da Cidade de Caruaru Demais Etapas com Recursos BID - Aquisição de Equipamentos para as Obras de Implantação do SES Alto do Moura e Rendeiras.</t>
  </si>
  <si>
    <t>Obras do Sistema de Esgotamento Sanitário da Cidade de Caruaru Demais Etapas com Recursos BID - Aquisição de Equipamentos para as Obras de Requalificação de 6 elevatórias.</t>
  </si>
  <si>
    <t>Orç Vigente em US$ X mil</t>
  </si>
  <si>
    <t>DTE</t>
  </si>
  <si>
    <t>DGC</t>
  </si>
  <si>
    <t>DRM</t>
  </si>
  <si>
    <t>DAM</t>
  </si>
  <si>
    <t>DRI</t>
  </si>
  <si>
    <t>DNN</t>
  </si>
  <si>
    <t>DMA</t>
  </si>
  <si>
    <t>DPR</t>
  </si>
  <si>
    <t xml:space="preserve"> DMA </t>
  </si>
  <si>
    <t>SDEC</t>
  </si>
  <si>
    <t>Categoria</t>
  </si>
  <si>
    <t>1. Engenharia e Administração</t>
  </si>
  <si>
    <t>2. Custos Diretos</t>
  </si>
  <si>
    <t>3. Custos Associados</t>
  </si>
  <si>
    <t>3.1 Auditoria</t>
  </si>
  <si>
    <t>4.1 Contigências Financeiras</t>
  </si>
  <si>
    <t>%</t>
  </si>
  <si>
    <t xml:space="preserve">Provisionamento Reajustes </t>
  </si>
  <si>
    <t>Montante Estimado
US$ x Mil</t>
  </si>
  <si>
    <t>Categorias</t>
  </si>
  <si>
    <t>Total</t>
  </si>
  <si>
    <t>Aquisição de Bens e Equipamentosde  para a Manutenção dos SES (Veículos) - 2ª Etapa</t>
  </si>
  <si>
    <t xml:space="preserve"> Montante Estimado em US$ X mil</t>
  </si>
  <si>
    <t>Montante Estimado BID</t>
  </si>
  <si>
    <t>Montante Estimado Contrapartida</t>
  </si>
  <si>
    <t>1.33</t>
  </si>
  <si>
    <t>Nova sede da COMPESA - Contratação de empresa especializada na prestação de serviço para adequação ao conforto acústico indicado por normas ABNT.</t>
  </si>
  <si>
    <t>1.34</t>
  </si>
  <si>
    <t>Aquisição de equipamentos especiais para o Laboratório Central da COMPESA</t>
  </si>
  <si>
    <t>Aquisição de equipamentos e vidrarias para o Controle Operacional de ETE com processo de lodos ativados</t>
  </si>
  <si>
    <t>PERC (Projetos Executivos de Ramais Condominiais) para as Obras do SES de Belo Jardim, Bezerros, Caruaru, Escada, Gravatá, Sanharó.</t>
  </si>
  <si>
    <t>x</t>
  </si>
  <si>
    <t>Estudos para modelo de autoprodução de energia fotovoltáica.</t>
  </si>
  <si>
    <t>Estudo para modelo de viabilidade de migração de unidades estratégicas ao mercado livre de energia.</t>
  </si>
  <si>
    <t>4.59</t>
  </si>
  <si>
    <t>4.60</t>
  </si>
  <si>
    <r>
      <rPr>
        <b/>
        <sz val="9"/>
        <rFont val="Arial"/>
        <family val="2"/>
      </rPr>
      <t>Inserção de Aquisição no Programa</t>
    </r>
    <r>
      <rPr>
        <sz val="9"/>
        <rFont val="Arial"/>
        <family val="2"/>
      </rPr>
      <t xml:space="preserve"> - Equipamentos necessários para o controle operacional das unidades que operam com lodo ativado. ETEs contempladas: Belo jardim, Escada, Sanharó, Gravatá, Tacaimbó e Bezerros.</t>
    </r>
  </si>
  <si>
    <r>
      <rPr>
        <b/>
        <sz val="9"/>
        <rFont val="Arial"/>
        <family val="2"/>
      </rPr>
      <t>Inserção de Aquisição no Programa</t>
    </r>
    <r>
      <rPr>
        <sz val="9"/>
        <rFont val="Arial"/>
        <family val="2"/>
      </rPr>
      <t xml:space="preserve"> - Necessário à implantaçao do MODQUALY (Programa de modernização dos processos de monitoramento e controle de qualidade de água e efluentes), em atendimento à legislação federal vigente (Portaria 2914/2011 do Ministério da Saúde e Resolução CONAMA 430/2011) e ISO 17025</t>
    </r>
  </si>
  <si>
    <r>
      <rPr>
        <b/>
        <sz val="9"/>
        <rFont val="Arial"/>
        <family val="2"/>
      </rPr>
      <t>Inserção de Aquisição no Programa</t>
    </r>
    <r>
      <rPr>
        <sz val="9"/>
        <rFont val="Arial"/>
        <family val="2"/>
      </rPr>
      <t xml:space="preserve"> - Criação da plataforma Business Intelligence para a unidade de geoprocessamento da APAC.</t>
    </r>
  </si>
  <si>
    <r>
      <t>Inserção de Aquisição no Programa</t>
    </r>
    <r>
      <rPr>
        <sz val="9"/>
        <rFont val="Arial"/>
        <family val="2"/>
      </rPr>
      <t xml:space="preserve"> - Estudos visando a otimização dos recursos aplicados as despesas operacionais com energia elétrica.</t>
    </r>
  </si>
  <si>
    <t>Aquisição de Bens e Equipamentosde Pequeno Porte para a Manutenção dos SES -  2ª Etapa</t>
  </si>
  <si>
    <t>BRB3807</t>
  </si>
  <si>
    <t>BRA6656</t>
  </si>
  <si>
    <t>6506/2016</t>
  </si>
  <si>
    <t>BRB3813</t>
  </si>
  <si>
    <t>BR11889</t>
  </si>
  <si>
    <t>BR11940</t>
  </si>
  <si>
    <t>BR11895</t>
  </si>
  <si>
    <t>BR11928</t>
  </si>
  <si>
    <t>BR11964</t>
  </si>
  <si>
    <t>BR11935</t>
  </si>
  <si>
    <t>BR11804</t>
  </si>
  <si>
    <t>BR11934</t>
  </si>
  <si>
    <t>BR11905</t>
  </si>
  <si>
    <t>BR11918</t>
  </si>
  <si>
    <t>BR11956</t>
  </si>
  <si>
    <t>BR11965</t>
  </si>
  <si>
    <t>CBR-76/2017</t>
  </si>
  <si>
    <t>Dólar de referência: R$ 3,6246</t>
  </si>
  <si>
    <r>
      <rPr>
        <b/>
        <sz val="9"/>
        <rFont val="Arial"/>
        <family val="2"/>
      </rPr>
      <t>Inserção de Aquisição no PA</t>
    </r>
    <r>
      <rPr>
        <sz val="9"/>
        <rFont val="Arial"/>
        <family val="2"/>
      </rPr>
      <t xml:space="preserve"> - Aquisição cancelada no PA anterior, retorna nesse PA. Obra prioritária para o Estado de PE. A construção das unidades principais (etapa útil) de coleta, transporte e tratamento das Bacias.
</t>
    </r>
    <r>
      <rPr>
        <b/>
        <sz val="9"/>
        <rFont val="Arial"/>
        <family val="2"/>
      </rPr>
      <t xml:space="preserve">Alteração no método de revisão </t>
    </r>
    <r>
      <rPr>
        <sz val="9"/>
        <rFont val="Arial"/>
        <family val="2"/>
      </rPr>
      <t>- Ex-ante para Ex-post</t>
    </r>
  </si>
  <si>
    <r>
      <rPr>
        <b/>
        <sz val="9"/>
        <rFont val="Arial"/>
        <family val="2"/>
      </rPr>
      <t>Inserção de Aquisição no Programa</t>
    </r>
    <r>
      <rPr>
        <sz val="9"/>
        <rFont val="Arial"/>
        <family val="2"/>
      </rPr>
      <t xml:space="preserve"> - Adequação ao conforto acústico, indicado por normas ABNT, nas salas de reuniões do novo prédio da COMPESA.</t>
    </r>
  </si>
  <si>
    <r>
      <rPr>
        <b/>
        <sz val="9"/>
        <rFont val="Arial"/>
        <family val="2"/>
      </rPr>
      <t>Inserção de Aquisição no Programa</t>
    </r>
    <r>
      <rPr>
        <sz val="9"/>
        <rFont val="Arial"/>
        <family val="2"/>
      </rPr>
      <t xml:space="preserve"> - Objetiva suprir os laboratórios e núcleos de manutenção, com mobiliário e equipamentos.</t>
    </r>
  </si>
  <si>
    <r>
      <rPr>
        <b/>
        <sz val="9"/>
        <rFont val="Arial"/>
        <family val="2"/>
      </rPr>
      <t>Inserção de Aquisição no Progama</t>
    </r>
    <r>
      <rPr>
        <sz val="9"/>
        <rFont val="Arial"/>
        <family val="2"/>
      </rPr>
      <t xml:space="preserve"> - Com a redução do escopo do SES Arcoverde, serão incluídos novos sistemas de esgotamento, que estão concluídos ou em fase de conclusão e para assegurar a operação, estamos adqirindo novos equipamentos para manutenção de redes e ramais.</t>
    </r>
  </si>
  <si>
    <r>
      <rPr>
        <b/>
        <sz val="9"/>
        <rFont val="Arial"/>
        <family val="2"/>
      </rPr>
      <t>Inserção de Aquisição no Programa</t>
    </r>
    <r>
      <rPr>
        <sz val="9"/>
        <rFont val="Arial"/>
        <family val="2"/>
      </rPr>
      <t xml:space="preserve"> - Necessário à implantaçao do novo laboratório do CPRH, exigência para certificação ISO.</t>
    </r>
  </si>
  <si>
    <r>
      <t>Inserção de Aquisição no Programa</t>
    </r>
    <r>
      <rPr>
        <sz val="9"/>
        <rFont val="Arial"/>
        <family val="2"/>
      </rPr>
      <t xml:space="preserve"> - Estudo para aproveitamento de áreas disponíveis para implantação de placas fotovoltáicas a fim de compensar o consumo de energia nas unidades dos sistemas de SES da COMPESA na BRI.</t>
    </r>
  </si>
  <si>
    <t>Atualizado em: 25/09/2018</t>
  </si>
  <si>
    <t>PLANO DE AQUISIÇÕES (PA) - 11 MESES</t>
  </si>
  <si>
    <r>
      <rPr>
        <b/>
        <sz val="9"/>
        <rFont val="Arial"/>
        <family val="2"/>
      </rPr>
      <t>Junção de aquisições</t>
    </r>
    <r>
      <rPr>
        <sz val="9"/>
        <rFont val="Arial"/>
        <family val="2"/>
      </rPr>
      <t xml:space="preserve"> - Junção dos serviços de Laboratório Regional, Almoxarifado Regional, e Núcleo de manutenção, referente ao município de Caruaru,  visando realização de uma única LPN, uma única construtora, com ganhos nos custos de administração da obra. </t>
    </r>
  </si>
  <si>
    <r>
      <t>I</t>
    </r>
    <r>
      <rPr>
        <b/>
        <sz val="9"/>
        <rFont val="Arial"/>
        <family val="2"/>
      </rPr>
      <t>nserção de Aquisição no PA</t>
    </r>
    <r>
      <rPr>
        <sz val="9"/>
        <rFont val="Arial"/>
        <family val="2"/>
      </rPr>
      <t xml:space="preserve"> - Aquisição cancelada no PA anterior, retorna nesse PA, para possibilitar cumprimentos de metas estabelecidas no POD.</t>
    </r>
  </si>
  <si>
    <r>
      <t xml:space="preserve">Junção das ações no PA 4.28, 4.34, Inclusão do PERC Bezerros e Complementação de Gravatá - </t>
    </r>
    <r>
      <rPr>
        <sz val="9"/>
        <rFont val="Arial"/>
        <family val="2"/>
      </rPr>
      <t xml:space="preserve">PERC para as  Obras do SES de Belo Jardim, Bezerros, Caruaru, Escada, Gravatá, Sanharó. </t>
    </r>
  </si>
  <si>
    <t xml:space="preserve">Desdobramento/Desmembramento da aquisição 5.11 </t>
  </si>
  <si>
    <r>
      <rPr>
        <b/>
        <sz val="9"/>
        <rFont val="Arial"/>
        <family val="2"/>
      </rPr>
      <t>Desmembramento da ação 1.21 do PA anterior -</t>
    </r>
    <r>
      <rPr>
        <sz val="9"/>
        <rFont val="Arial"/>
        <family val="2"/>
      </rPr>
      <t xml:space="preserve">
O Projeto do novo SES Caruaru aponta para um investimento da ordem de R$ 480 milhões. Numa primeira fase, considerando que as unidades existentes possibilitam a coleta e o tratamento de até 450l/s, a UGP está realizando a requalificação das unidades existentes para as condicoes operacionais de projeto e ampliando a rede coletora até alcançar a vazão nominal da ETE Rendeiras (existente). Ainda nessa primeira fase, optou-se pela ampliação dos serviços de esgotamento sanitário, para o bairro do Alto do Moura em razão do volume de esgoto inatura jogado no Rio Ipojuca e por sua grande importância cultural. </t>
    </r>
  </si>
  <si>
    <r>
      <rPr>
        <b/>
        <sz val="9"/>
        <rFont val="Arial"/>
        <family val="2"/>
      </rPr>
      <t>Desmembramento da ação 1.21 do PA anterior -</t>
    </r>
    <r>
      <rPr>
        <sz val="9"/>
        <rFont val="Arial"/>
        <family val="2"/>
      </rPr>
      <t xml:space="preserve">
O Projeto do novo SES Caruaru aponta para um investimento da ordem de R$ 480 milhões. Numa primeira fase, considerando que as unidades existentes possibilitam a coleta e o tratamento de até 450l/s, a UGP está realizando a requalificação das unidades existentes para as condicoes operacionais de projeto.</t>
    </r>
  </si>
  <si>
    <r>
      <rPr>
        <b/>
        <sz val="9"/>
        <rFont val="Arial"/>
        <family val="2"/>
      </rPr>
      <t xml:space="preserve">Desmembramento da ação 1.14 do PA anterior </t>
    </r>
    <r>
      <rPr>
        <sz val="9"/>
        <rFont val="Arial"/>
        <family val="2"/>
      </rPr>
      <t>- Desmembramento das obras do SES Belo Jardim de forma a possibilitar a contratação da ETEs.</t>
    </r>
  </si>
  <si>
    <r>
      <rPr>
        <b/>
        <sz val="9"/>
        <rFont val="Arial"/>
        <family val="2"/>
      </rPr>
      <t>Demembramento da ação 1.21 do PA anterior -</t>
    </r>
    <r>
      <rPr>
        <sz val="9"/>
        <rFont val="Arial"/>
        <family val="2"/>
      </rPr>
      <t xml:space="preserve">
O Projeto do novo SES Caruaru aponta para um investimento da ordem de R$ 480 milhões. Numa primeira fase, considerando que as unidades existentes possibilitam a coleta e o tratamento de até 450l/s, a UGP está realizando a requalificação das unidades existentes para as condicoes operacionais de projeto.</t>
    </r>
  </si>
  <si>
    <r>
      <rPr>
        <b/>
        <sz val="9"/>
        <rFont val="Arial"/>
        <family val="2"/>
      </rPr>
      <t>Demembramento da ação 1.21 do PA anterior -</t>
    </r>
    <r>
      <rPr>
        <sz val="9"/>
        <rFont val="Arial"/>
        <family val="2"/>
      </rPr>
      <t xml:space="preserve">
O Projeto do novo SES Caruaru aponta para um investimento da ordem de R$ 480 milhões. Numa primeira fase, considerando que as unidades existentes possibilitam a coleta e o tratamento de até 450l/s, a UGP está realizando a requalificação das unidades existentes para as condicoes operacionais de projeto e ampliando a rede coletora até alcançar a vazão nominal da ETE Rendeiras (existente). Ainda nessa primeira fase, optou-se pela ampliação dos serviços de esgotamento sanitário, para o bairro do Alto do Moura em razão do volume de esgoto inatura jogado no Rio Ipojuca e por sua grande importância cultural. </t>
    </r>
  </si>
  <si>
    <r>
      <rPr>
        <b/>
        <sz val="9"/>
        <rFont val="Arial"/>
        <family val="2"/>
      </rPr>
      <t xml:space="preserve">Alteração no método de aquisição </t>
    </r>
    <r>
      <rPr>
        <sz val="9"/>
        <rFont val="Arial"/>
        <family val="2"/>
      </rPr>
      <t>- Seleção Baseada na Qualidade e Custo</t>
    </r>
    <r>
      <rPr>
        <b/>
        <sz val="9"/>
        <rFont val="Arial"/>
        <family val="2"/>
      </rPr>
      <t xml:space="preserve"> SBQC  </t>
    </r>
    <r>
      <rPr>
        <sz val="9"/>
        <rFont val="Arial"/>
        <family val="2"/>
      </rPr>
      <t>Seleção Baseada na Qualificação do Consultor</t>
    </r>
    <r>
      <rPr>
        <b/>
        <sz val="9"/>
        <rFont val="Arial"/>
        <family val="2"/>
      </rPr>
      <t xml:space="preserve"> SQC.</t>
    </r>
  </si>
  <si>
    <t>2.72</t>
  </si>
  <si>
    <t>2.73</t>
  </si>
  <si>
    <t>2.74</t>
  </si>
  <si>
    <t>Autoprodução de Energia Limpa - Implantação do Sistema Fotovoltaico do RAP Perijucan</t>
  </si>
  <si>
    <t>Eficiência no Consumo de energia – Migração de Unidades EEAB PRATA III e EEAB PRATA I na BRI para consumo em 69kV</t>
  </si>
  <si>
    <t>2.2.20.3</t>
  </si>
  <si>
    <t>2.2.20.4</t>
  </si>
  <si>
    <r>
      <rPr>
        <b/>
        <sz val="9"/>
        <rFont val="Arial"/>
        <family val="2"/>
      </rPr>
      <t>Inserção de Aquisição no Programa</t>
    </r>
    <r>
      <rPr>
        <sz val="9"/>
        <rFont val="Arial"/>
        <family val="2"/>
      </rPr>
      <t xml:space="preserve"> - A resolução 482/2012 e posteriores da ANEEL introduz o conceito de geração distribuída(GD). Tais resoluções permitem que as unidades consumidoras possam ter sua geração própria e ainda trazer o mecanismo de compensação de energia. De forma simples, o mecanismo permite que, ao final de um ciclo de medição (mês), faça-se um balanço entre a energia gerada e consumida. Caso haja um excedente de energia gerada na unidade, a mesma poderá ser utilizada para dedução da conta de energia de outras unidades que possuam o mesmo CNPJ desde que esteja na mesma área de concessão (no caso de Pernambuco abrange todo o território) . O RAP Perijunca fica em um monte o que praticamente elimina o sombreamento dos painéis solares, o que maximiza a geração de um sistema fotovoltaico. Pelo exposto, a energia gerada será utilizada para compensar o consumo de outras unidades consumidoras da Compesa. Além da economia, trata-se de investimento em energia limpa e renovável;</t>
    </r>
  </si>
  <si>
    <r>
      <rPr>
        <b/>
        <sz val="9"/>
        <rFont val="Arial"/>
        <family val="2"/>
      </rPr>
      <t>Inserção de Aquisição no Programa</t>
    </r>
    <r>
      <rPr>
        <sz val="9"/>
        <rFont val="Arial"/>
        <family val="2"/>
      </rPr>
      <t xml:space="preserve"> - O sistema Prata, hoje, é sistema que mais impacta na fatura de energia da COMPESA, perfazendo um total de R$ 1,5mi mensais. O mesmo é responsável pelo atendimento de várias cidades do Agreste, com destaque para Caruarú. Apesar de não ter obrigação legal (pois possui demanda menor que 2000kW), o valores de demanda contratada próximos ao limite legal denotam que as unidades têm potencial de migrarem para 69kV, o que se traduz em menores perdas para o sistema elétrico e economia de energia. Além disso, unidades alimentadas em 69kV possuem um patamar estratégico maior, na visão da concessionária de energia, possuindo metas menores de faltas de energia estabelecidos pela ANEEL</t>
    </r>
  </si>
  <si>
    <t xml:space="preserve"> CONSULTORIA INDIVIDUAIS</t>
  </si>
  <si>
    <t>5.21</t>
  </si>
  <si>
    <t>5.22</t>
  </si>
  <si>
    <t>Tipo</t>
  </si>
  <si>
    <r>
      <rPr>
        <b/>
        <sz val="9"/>
        <rFont val="Arial"/>
        <family val="2"/>
      </rPr>
      <t>Inserção de Aquisição no Programa</t>
    </r>
    <r>
      <rPr>
        <sz val="9"/>
        <rFont val="Arial"/>
        <family val="2"/>
      </rPr>
      <t xml:space="preserve"> - Compensação energética das unidades do SES Tacaimbó, conforme resolução 482/2012 e posteriores da ANEEL que introduziu o conceito de geração distribuída(GD). </t>
    </r>
  </si>
  <si>
    <t>2.1.16</t>
  </si>
  <si>
    <t>Levantamento do potencial de autoprodução de energia fotovoltaica nas unidades da COMPESA.</t>
  </si>
  <si>
    <t>2.2.20.1</t>
  </si>
  <si>
    <t>Estudo de viabilidade das 42 unidades da COMPESA para migração ao mercado livre de enegia.</t>
  </si>
  <si>
    <t>2.2.20.2</t>
  </si>
  <si>
    <t>2.2.14.11</t>
  </si>
  <si>
    <t>2.1.12.8</t>
  </si>
  <si>
    <t>2.2.14.12</t>
  </si>
  <si>
    <t>2.2.20.5</t>
  </si>
  <si>
    <t>3.26</t>
  </si>
  <si>
    <t>Construção de Infraestrutura para alimentação em média tensão para as subestações das unidades EEAB Prata III e EEAB Prata I na BRI</t>
  </si>
  <si>
    <t>Contratação da execução das obras dos parques de Caruaru e Bezerros</t>
  </si>
  <si>
    <t>7520/2018</t>
  </si>
  <si>
    <t>7628/2018</t>
  </si>
  <si>
    <t>BR11926</t>
  </si>
  <si>
    <t>BR11968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</si>
</sst>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416]mmmm\-yy;@"/>
    <numFmt numFmtId="165" formatCode="00"/>
    <numFmt numFmtId="166" formatCode="[$-416]mmm\-yy;@"/>
    <numFmt numFmtId="167" formatCode="&quot;A&lt;=&quot;0%"/>
    <numFmt numFmtId="168" formatCode="&quot;B&lt;=&quot;0%"/>
    <numFmt numFmtId="169" formatCode="&quot;C&lt;=&quot;0%"/>
    <numFmt numFmtId="170" formatCode="0.0%"/>
  </numFmts>
  <fonts count="30" x14ac:knownFonts="1">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sz val="9"/>
      <color theme="1"/>
      <name val="Calibri"/>
      <family val="2"/>
      <scheme val="minor"/>
    </font>
    <font>
      <sz val="11"/>
      <color theme="1" tint="0.24994659260841701"/>
      <name val="Calibri Light"/>
      <family val="2"/>
      <scheme val="major"/>
    </font>
    <font>
      <sz val="9"/>
      <color theme="1" tint="0.24994659260841701"/>
      <name val="Arial"/>
      <family val="2"/>
    </font>
    <font>
      <sz val="9"/>
      <name val="Arial"/>
      <family val="2"/>
    </font>
    <font>
      <b/>
      <sz val="9"/>
      <color indexed="81"/>
      <name val="Segoe UI"/>
      <family val="2"/>
    </font>
    <font>
      <sz val="9"/>
      <color indexed="81"/>
      <name val="Segoe UI"/>
      <family val="2"/>
    </font>
    <font>
      <b/>
      <sz val="9"/>
      <name val="Arial"/>
      <family val="2"/>
    </font>
    <font>
      <sz val="11"/>
      <color rgb="FF000000"/>
      <name val="Calibri"/>
      <family val="2"/>
      <charset val="1"/>
    </font>
    <font>
      <b/>
      <sz val="11"/>
      <color rgb="FF000000"/>
      <name val="Calibri"/>
      <family val="2"/>
    </font>
    <font>
      <sz val="11"/>
      <color rgb="FFFFFFFF"/>
      <name val="Times New Roman"/>
      <family val="1"/>
      <charset val="1"/>
    </font>
    <font>
      <b/>
      <sz val="11"/>
      <color rgb="FF000000"/>
      <name val="Arial"/>
      <family val="2"/>
    </font>
    <font>
      <sz val="11"/>
      <color rgb="FFFFFFFF"/>
      <name val="Arial"/>
      <family val="2"/>
    </font>
    <font>
      <sz val="10"/>
      <name val="Arial"/>
      <family val="2"/>
    </font>
    <font>
      <b/>
      <sz val="9"/>
      <color theme="1" tint="0.24994659260841701"/>
      <name val="Arial"/>
      <family val="2"/>
    </font>
    <font>
      <b/>
      <u/>
      <sz val="9"/>
      <name val="Arial"/>
      <family val="2"/>
    </font>
    <font>
      <sz val="18"/>
      <color theme="1"/>
      <name val="Calibri"/>
      <family val="2"/>
      <scheme val="minor"/>
    </font>
    <font>
      <b/>
      <sz val="10"/>
      <color rgb="FFFFFFFF"/>
      <name val="Arial"/>
      <family val="2"/>
    </font>
    <font>
      <b/>
      <sz val="10"/>
      <color rgb="FF000000"/>
      <name val="Arial"/>
      <family val="2"/>
    </font>
    <font>
      <sz val="12"/>
      <color rgb="FF000000"/>
      <name val="Calibri"/>
      <family val="2"/>
    </font>
    <font>
      <b/>
      <sz val="10"/>
      <color theme="1"/>
      <name val="Arial"/>
      <family val="2"/>
    </font>
    <font>
      <sz val="10"/>
      <color rgb="FF000000"/>
      <name val="Arial"/>
      <family val="2"/>
    </font>
    <font>
      <sz val="10"/>
      <color theme="1"/>
      <name val="Arial"/>
      <family val="2"/>
    </font>
    <font>
      <b/>
      <sz val="12"/>
      <color theme="1"/>
      <name val="Arial"/>
      <family val="2"/>
    </font>
    <font>
      <sz val="12"/>
      <color theme="1"/>
      <name val="Arial"/>
      <family val="2"/>
    </font>
    <font>
      <sz val="10"/>
      <color theme="1"/>
      <name val="Arial"/>
      <family val="2"/>
    </font>
    <font>
      <b/>
      <sz val="10"/>
      <color theme="1"/>
      <name val="Arial"/>
      <family val="2"/>
    </font>
  </fonts>
  <fills count="18">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4" tint="0.39997558519241921"/>
        <bgColor indexed="64"/>
      </patternFill>
    </fill>
    <fill>
      <patternFill patternType="solid">
        <fgColor rgb="FF3366FF"/>
        <bgColor rgb="FF4F81BD"/>
      </patternFill>
    </fill>
    <fill>
      <patternFill patternType="solid">
        <fgColor theme="9" tint="0.79998168889431442"/>
        <bgColor indexed="64"/>
      </patternFill>
    </fill>
    <fill>
      <patternFill patternType="solid">
        <fgColor theme="4"/>
        <bgColor indexed="64"/>
      </patternFill>
    </fill>
    <fill>
      <patternFill patternType="solid">
        <fgColor rgb="FFC5D9F1"/>
        <bgColor theme="4" tint="0.79998168889431442"/>
      </patternFill>
    </fill>
    <fill>
      <patternFill patternType="solid">
        <fgColor rgb="FF538DD5"/>
        <bgColor rgb="FFDCE6F1"/>
      </patternFill>
    </fill>
    <fill>
      <patternFill patternType="solid">
        <fgColor rgb="FFC5D9F1"/>
        <bgColor rgb="FFDCE6F1"/>
      </patternFill>
    </fill>
    <fill>
      <patternFill patternType="solid">
        <fgColor rgb="FFFFFFFF"/>
        <bgColor rgb="FFDCE6F1"/>
      </patternFill>
    </fill>
    <fill>
      <patternFill patternType="solid">
        <fgColor theme="0"/>
        <bgColor theme="4" tint="0.79998168889431442"/>
      </patternFill>
    </fill>
    <fill>
      <patternFill patternType="solid">
        <fgColor theme="0"/>
        <bgColor rgb="FFDCE6F1"/>
      </patternFill>
    </fill>
    <fill>
      <patternFill patternType="solid">
        <fgColor rgb="FFD9D9D9"/>
        <bgColor rgb="FF000000"/>
      </patternFill>
    </fill>
    <fill>
      <patternFill patternType="solid">
        <fgColor rgb="FFD9D9D9"/>
        <bgColor rgb="FF4F81BD"/>
      </patternFill>
    </fill>
    <fill>
      <patternFill patternType="solid">
        <fgColor theme="0"/>
        <bgColor theme="4"/>
      </patternFill>
    </fill>
    <fill>
      <patternFill patternType="solid">
        <fgColor theme="4" tint="0.79998168889431442"/>
        <bgColor theme="4" tint="0.79998168889431442"/>
      </patternFill>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indexed="64"/>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style="medium">
        <color indexed="64"/>
      </right>
      <top style="medium">
        <color indexed="64"/>
      </top>
      <bottom style="thin">
        <color auto="1"/>
      </bottom>
      <diagonal/>
    </border>
    <border>
      <left style="thin">
        <color auto="1"/>
      </left>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top style="thin">
        <color theme="4"/>
      </top>
      <bottom/>
      <diagonal/>
    </border>
    <border>
      <left/>
      <right/>
      <top style="thin">
        <color rgb="FF95B3D7"/>
      </top>
      <bottom style="thin">
        <color rgb="FFFFFFFF"/>
      </bottom>
      <diagonal/>
    </border>
    <border>
      <left/>
      <right style="thin">
        <color theme="4"/>
      </right>
      <top style="thin">
        <color theme="4"/>
      </top>
      <bottom/>
      <diagonal/>
    </border>
    <border>
      <left/>
      <right/>
      <top style="thin">
        <color rgb="FFFFFFFF"/>
      </top>
      <bottom style="thin">
        <color rgb="FF95B3D7"/>
      </bottom>
      <diagonal/>
    </border>
    <border>
      <left/>
      <right style="thin">
        <color theme="4"/>
      </right>
      <top/>
      <bottom/>
      <diagonal/>
    </border>
    <border>
      <left/>
      <right/>
      <top/>
      <bottom style="thin">
        <color theme="4"/>
      </bottom>
      <diagonal/>
    </border>
    <border>
      <left/>
      <right/>
      <top/>
      <bottom style="thin">
        <color rgb="FF95B3D7"/>
      </bottom>
      <diagonal/>
    </border>
    <border>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hair">
        <color indexed="64"/>
      </left>
      <right style="hair">
        <color indexed="64"/>
      </right>
      <top style="medium">
        <color indexed="64"/>
      </top>
      <bottom style="medium">
        <color indexed="64"/>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Protection="0">
      <alignment vertical="center"/>
    </xf>
    <xf numFmtId="0" fontId="11" fillId="0" borderId="0"/>
    <xf numFmtId="9" fontId="16" fillId="0" borderId="0" applyFont="0" applyFill="0" applyBorder="0" applyAlignment="0" applyProtection="0"/>
  </cellStyleXfs>
  <cellXfs count="172">
    <xf numFmtId="0" fontId="0" fillId="0" borderId="0" xfId="0"/>
    <xf numFmtId="0" fontId="2" fillId="2" borderId="5" xfId="0" applyFont="1" applyFill="1" applyBorder="1" applyAlignment="1">
      <alignment horizontal="left" vertical="center"/>
    </xf>
    <xf numFmtId="0" fontId="2" fillId="2" borderId="8" xfId="0" applyFont="1" applyFill="1" applyBorder="1" applyAlignment="1">
      <alignment horizontal="left" vertical="center"/>
    </xf>
    <xf numFmtId="0" fontId="7" fillId="0" borderId="10" xfId="3" applyFont="1" applyFill="1" applyBorder="1" applyAlignment="1" applyProtection="1">
      <alignment horizontal="center" vertical="center" wrapText="1"/>
    </xf>
    <xf numFmtId="0" fontId="7" fillId="0" borderId="10" xfId="3" applyFont="1" applyFill="1" applyBorder="1" applyAlignment="1" applyProtection="1">
      <alignment horizontal="left" vertical="center" wrapText="1"/>
    </xf>
    <xf numFmtId="0" fontId="11" fillId="0" borderId="0" xfId="4"/>
    <xf numFmtId="0" fontId="14" fillId="4" borderId="21" xfId="4" applyFont="1" applyFill="1" applyBorder="1" applyAlignment="1">
      <alignment vertical="center"/>
    </xf>
    <xf numFmtId="0" fontId="14" fillId="4" borderId="18" xfId="4" applyFont="1" applyFill="1" applyBorder="1" applyAlignment="1">
      <alignment vertical="center"/>
    </xf>
    <xf numFmtId="0" fontId="14" fillId="4" borderId="20" xfId="4" applyFont="1" applyFill="1" applyBorder="1" applyAlignment="1">
      <alignment vertical="center" wrapText="1"/>
    </xf>
    <xf numFmtId="0" fontId="10" fillId="0" borderId="10" xfId="3" applyFont="1" applyFill="1" applyBorder="1" applyAlignment="1" applyProtection="1">
      <alignment horizontal="left" vertical="center" wrapText="1"/>
    </xf>
    <xf numFmtId="0" fontId="0" fillId="0" borderId="0" xfId="0" pivotButton="1"/>
    <xf numFmtId="0" fontId="0" fillId="0" borderId="0" xfId="0" applyAlignment="1">
      <alignment horizontal="left"/>
    </xf>
    <xf numFmtId="0" fontId="0" fillId="0" borderId="0" xfId="0" applyNumberFormat="1"/>
    <xf numFmtId="9" fontId="10" fillId="2" borderId="28" xfId="5" applyNumberFormat="1" applyFont="1" applyFill="1" applyBorder="1" applyAlignment="1" applyProtection="1">
      <alignment horizontal="center" vertical="center" wrapText="1"/>
    </xf>
    <xf numFmtId="9" fontId="10" fillId="6" borderId="29" xfId="5" applyNumberFormat="1" applyFont="1" applyFill="1" applyBorder="1" applyAlignment="1" applyProtection="1">
      <alignment horizontal="center" vertical="center" wrapText="1"/>
    </xf>
    <xf numFmtId="0" fontId="17" fillId="6" borderId="24" xfId="3" applyFont="1" applyFill="1" applyBorder="1" applyAlignment="1">
      <alignment horizontal="center" vertical="center" wrapText="1"/>
    </xf>
    <xf numFmtId="0" fontId="17" fillId="6" borderId="31" xfId="3" applyFont="1" applyFill="1" applyBorder="1" applyAlignment="1">
      <alignment horizontal="center" vertical="center" wrapText="1"/>
    </xf>
    <xf numFmtId="165" fontId="10" fillId="2" borderId="26" xfId="3" applyNumberFormat="1" applyFont="1" applyFill="1" applyBorder="1" applyAlignment="1" applyProtection="1">
      <alignment horizontal="center" vertical="center" wrapText="1"/>
    </xf>
    <xf numFmtId="165" fontId="10" fillId="6" borderId="27" xfId="3" applyNumberFormat="1" applyFont="1" applyFill="1" applyBorder="1" applyAlignment="1" applyProtection="1">
      <alignment horizontal="center" vertical="center" wrapText="1"/>
    </xf>
    <xf numFmtId="0" fontId="17" fillId="6" borderId="33" xfId="3" applyFont="1" applyFill="1" applyBorder="1" applyAlignment="1">
      <alignment horizontal="center" vertical="center" wrapText="1"/>
    </xf>
    <xf numFmtId="165" fontId="10" fillId="2" borderId="34" xfId="3" applyNumberFormat="1" applyFont="1" applyFill="1" applyBorder="1" applyAlignment="1" applyProtection="1">
      <alignment horizontal="center" vertical="center" wrapText="1"/>
    </xf>
    <xf numFmtId="165" fontId="10" fillId="6" borderId="35" xfId="3" applyNumberFormat="1" applyFont="1" applyFill="1" applyBorder="1" applyAlignment="1" applyProtection="1">
      <alignment horizontal="center" vertical="center" wrapText="1"/>
    </xf>
    <xf numFmtId="0" fontId="0" fillId="0" borderId="0" xfId="0" applyAlignment="1">
      <alignment horizontal="left" indent="1"/>
    </xf>
    <xf numFmtId="0" fontId="7" fillId="3" borderId="10" xfId="3" applyFont="1" applyFill="1" applyBorder="1" applyAlignment="1" applyProtection="1">
      <alignment horizontal="center" vertical="center" wrapText="1"/>
    </xf>
    <xf numFmtId="0" fontId="7" fillId="2" borderId="10" xfId="3" applyFont="1" applyFill="1" applyBorder="1" applyAlignment="1" applyProtection="1">
      <alignment horizontal="center" vertical="center" wrapText="1"/>
    </xf>
    <xf numFmtId="0" fontId="15" fillId="5" borderId="21" xfId="4" applyFont="1" applyFill="1" applyBorder="1" applyAlignment="1">
      <alignment horizontal="center" vertical="center" wrapText="1"/>
    </xf>
    <xf numFmtId="0" fontId="7" fillId="2" borderId="10" xfId="3" applyFont="1" applyFill="1" applyBorder="1" applyAlignment="1" applyProtection="1">
      <alignment horizontal="left" vertical="center" wrapText="1"/>
    </xf>
    <xf numFmtId="0" fontId="2" fillId="2" borderId="0" xfId="0" applyFont="1" applyFill="1" applyBorder="1" applyAlignment="1">
      <alignment horizontal="left" vertical="center"/>
    </xf>
    <xf numFmtId="0" fontId="2" fillId="2" borderId="7" xfId="0" applyFont="1" applyFill="1" applyBorder="1" applyAlignment="1">
      <alignment horizontal="left" vertical="center"/>
    </xf>
    <xf numFmtId="0" fontId="0" fillId="2" borderId="0" xfId="0" applyFill="1"/>
    <xf numFmtId="167" fontId="20" fillId="9" borderId="37" xfId="0" applyNumberFormat="1" applyFont="1" applyFill="1" applyBorder="1" applyAlignment="1">
      <alignment horizontal="center" vertical="center" wrapText="1"/>
    </xf>
    <xf numFmtId="0" fontId="19" fillId="8" borderId="36" xfId="0" applyFont="1" applyFill="1" applyBorder="1" applyAlignment="1">
      <alignment vertical="center" wrapText="1"/>
    </xf>
    <xf numFmtId="0" fontId="19" fillId="8" borderId="38" xfId="0" applyFont="1" applyFill="1" applyBorder="1" applyAlignment="1">
      <alignment vertical="center" wrapText="1"/>
    </xf>
    <xf numFmtId="168" fontId="21" fillId="10" borderId="39" xfId="0" applyNumberFormat="1" applyFont="1" applyFill="1" applyBorder="1" applyAlignment="1">
      <alignment horizontal="center" vertical="center" wrapText="1"/>
    </xf>
    <xf numFmtId="0" fontId="19" fillId="8" borderId="0" xfId="0" applyFont="1" applyFill="1" applyBorder="1" applyAlignment="1">
      <alignment vertical="center" wrapText="1"/>
    </xf>
    <xf numFmtId="0" fontId="19" fillId="8" borderId="40" xfId="0" applyFont="1" applyFill="1" applyBorder="1" applyAlignment="1">
      <alignment vertical="center" wrapText="1"/>
    </xf>
    <xf numFmtId="169" fontId="21" fillId="11" borderId="42" xfId="0" applyNumberFormat="1" applyFont="1" applyFill="1" applyBorder="1" applyAlignment="1">
      <alignment horizontal="center" vertical="center" wrapText="1"/>
    </xf>
    <xf numFmtId="0" fontId="19" fillId="8" borderId="41" xfId="0" applyFont="1" applyFill="1" applyBorder="1" applyAlignment="1">
      <alignment vertical="center" wrapText="1"/>
    </xf>
    <xf numFmtId="0" fontId="19" fillId="8" borderId="43" xfId="0" applyFont="1" applyFill="1" applyBorder="1" applyAlignment="1">
      <alignment vertical="center" wrapText="1"/>
    </xf>
    <xf numFmtId="0" fontId="19" fillId="12" borderId="0" xfId="0" applyFont="1" applyFill="1" applyBorder="1" applyAlignment="1">
      <alignment horizontal="center" vertical="center" wrapText="1"/>
    </xf>
    <xf numFmtId="169" fontId="22" fillId="13" borderId="0" xfId="0" applyNumberFormat="1" applyFont="1" applyFill="1" applyBorder="1" applyAlignment="1">
      <alignment horizontal="center" vertical="center" wrapText="1"/>
    </xf>
    <xf numFmtId="14" fontId="23" fillId="2" borderId="44" xfId="0" applyNumberFormat="1" applyFont="1" applyFill="1" applyBorder="1" applyAlignment="1">
      <alignment horizontal="center" vertical="center"/>
    </xf>
    <xf numFmtId="0" fontId="24" fillId="14" borderId="0" xfId="0" applyFont="1" applyFill="1" applyBorder="1" applyAlignment="1">
      <alignment vertical="center"/>
    </xf>
    <xf numFmtId="0" fontId="24" fillId="15" borderId="0" xfId="0" applyFont="1" applyFill="1" applyBorder="1" applyAlignment="1">
      <alignment vertical="center"/>
    </xf>
    <xf numFmtId="0" fontId="25" fillId="2" borderId="0" xfId="0" applyFont="1" applyFill="1"/>
    <xf numFmtId="0" fontId="25" fillId="0" borderId="0" xfId="0" applyFont="1"/>
    <xf numFmtId="0" fontId="26" fillId="17" borderId="45" xfId="0" applyFont="1" applyFill="1" applyBorder="1" applyAlignment="1">
      <alignment horizontal="center" vertical="center"/>
    </xf>
    <xf numFmtId="0" fontId="26" fillId="17" borderId="45" xfId="0" applyFont="1" applyFill="1" applyBorder="1" applyAlignment="1">
      <alignment horizontal="center" vertical="center" wrapText="1"/>
    </xf>
    <xf numFmtId="43" fontId="26" fillId="0" borderId="45" xfId="0" applyNumberFormat="1" applyFont="1" applyBorder="1"/>
    <xf numFmtId="0" fontId="26" fillId="0" borderId="45" xfId="0" applyFont="1" applyBorder="1" applyAlignment="1">
      <alignment horizontal="left" indent="1"/>
    </xf>
    <xf numFmtId="0" fontId="27" fillId="0" borderId="45" xfId="0" applyFont="1" applyBorder="1" applyAlignment="1">
      <alignment horizontal="left" indent="2"/>
    </xf>
    <xf numFmtId="43" fontId="27" fillId="0" borderId="45" xfId="0" applyNumberFormat="1" applyFont="1" applyBorder="1"/>
    <xf numFmtId="0" fontId="26" fillId="17" borderId="45" xfId="0" applyFont="1" applyFill="1" applyBorder="1" applyAlignment="1">
      <alignment horizontal="left"/>
    </xf>
    <xf numFmtId="43" fontId="26" fillId="17" borderId="45" xfId="0" applyNumberFormat="1" applyFont="1" applyFill="1" applyBorder="1" applyAlignment="1">
      <alignment horizontal="left"/>
    </xf>
    <xf numFmtId="170" fontId="26" fillId="17" borderId="45" xfId="2" applyNumberFormat="1" applyFont="1" applyFill="1" applyBorder="1" applyAlignment="1">
      <alignment horizontal="right" vertical="center"/>
    </xf>
    <xf numFmtId="170" fontId="26" fillId="0" borderId="45" xfId="2" applyNumberFormat="1" applyFont="1" applyBorder="1" applyAlignment="1">
      <alignment horizontal="right" vertical="center"/>
    </xf>
    <xf numFmtId="170" fontId="27" fillId="0" borderId="45" xfId="2" applyNumberFormat="1" applyFont="1" applyBorder="1" applyAlignment="1">
      <alignment horizontal="right" vertical="center"/>
    </xf>
    <xf numFmtId="0" fontId="25" fillId="0" borderId="0" xfId="0" applyFont="1" applyAlignment="1">
      <alignment horizontal="right" vertical="center"/>
    </xf>
    <xf numFmtId="0" fontId="26" fillId="0" borderId="45" xfId="0" applyFont="1" applyBorder="1" applyAlignment="1">
      <alignment horizontal="left" vertical="center"/>
    </xf>
    <xf numFmtId="0" fontId="26" fillId="0" borderId="46" xfId="0" applyFont="1" applyBorder="1" applyAlignment="1">
      <alignment vertical="center" wrapText="1"/>
    </xf>
    <xf numFmtId="0" fontId="28" fillId="2" borderId="0" xfId="0" applyFont="1" applyFill="1"/>
    <xf numFmtId="9" fontId="28" fillId="2" borderId="0" xfId="0" applyNumberFormat="1" applyFont="1" applyFill="1" applyAlignment="1">
      <alignment horizontal="left"/>
    </xf>
    <xf numFmtId="43" fontId="28" fillId="2" borderId="0" xfId="0" applyNumberFormat="1" applyFont="1" applyFill="1"/>
    <xf numFmtId="10" fontId="28" fillId="2" borderId="0" xfId="0" applyNumberFormat="1" applyFont="1" applyFill="1"/>
    <xf numFmtId="4" fontId="28" fillId="2" borderId="0" xfId="0" applyNumberFormat="1" applyFont="1" applyFill="1" applyAlignment="1"/>
    <xf numFmtId="0" fontId="28" fillId="7" borderId="0" xfId="0" applyFont="1" applyFill="1"/>
    <xf numFmtId="0" fontId="29" fillId="7" borderId="0" xfId="0" applyFont="1" applyFill="1"/>
    <xf numFmtId="0" fontId="29" fillId="7" borderId="0" xfId="0" applyFont="1" applyFill="1" applyAlignment="1">
      <alignment horizontal="center" vertical="center"/>
    </xf>
    <xf numFmtId="43" fontId="29" fillId="16" borderId="0" xfId="0" applyNumberFormat="1" applyFont="1" applyFill="1"/>
    <xf numFmtId="9" fontId="28" fillId="2" borderId="0" xfId="0" applyNumberFormat="1" applyFont="1" applyFill="1"/>
    <xf numFmtId="9" fontId="0" fillId="0" borderId="0" xfId="0" applyNumberFormat="1" applyAlignment="1">
      <alignment horizontal="left"/>
    </xf>
    <xf numFmtId="43" fontId="0" fillId="0" borderId="0" xfId="0" applyNumberFormat="1"/>
    <xf numFmtId="0" fontId="0" fillId="0" borderId="0" xfId="0" pivotButton="1" applyAlignment="1">
      <alignment vertical="center" wrapText="1"/>
    </xf>
    <xf numFmtId="0" fontId="0" fillId="0" borderId="0" xfId="0" applyAlignment="1">
      <alignment horizontal="center" vertical="center" wrapText="1"/>
    </xf>
    <xf numFmtId="0" fontId="0" fillId="2" borderId="1" xfId="0" applyFill="1" applyBorder="1" applyAlignment="1"/>
    <xf numFmtId="0" fontId="0" fillId="2" borderId="2" xfId="0" applyFill="1" applyBorder="1" applyAlignment="1"/>
    <xf numFmtId="0" fontId="0" fillId="2" borderId="3" xfId="0" applyFill="1" applyBorder="1" applyAlignment="1"/>
    <xf numFmtId="0" fontId="0" fillId="2" borderId="4" xfId="0" applyFill="1" applyBorder="1" applyAlignment="1"/>
    <xf numFmtId="0" fontId="0" fillId="2" borderId="0" xfId="0" applyFill="1" applyBorder="1" applyAlignment="1"/>
    <xf numFmtId="0" fontId="0" fillId="2" borderId="5" xfId="0" applyFill="1" applyBorder="1" applyAlignment="1"/>
    <xf numFmtId="0" fontId="0" fillId="2" borderId="6" xfId="0" applyFill="1" applyBorder="1" applyAlignment="1"/>
    <xf numFmtId="0" fontId="0" fillId="2" borderId="7" xfId="0" applyFill="1" applyBorder="1" applyAlignment="1"/>
    <xf numFmtId="0" fontId="0" fillId="2" borderId="8" xfId="0" applyFill="1" applyBorder="1" applyAlignment="1"/>
    <xf numFmtId="0" fontId="2" fillId="2" borderId="1" xfId="0" applyFont="1" applyFill="1" applyBorder="1" applyAlignment="1">
      <alignment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xf numFmtId="0" fontId="2" fillId="2" borderId="0" xfId="0" applyFont="1" applyFill="1" applyBorder="1" applyAlignment="1"/>
    <xf numFmtId="0" fontId="2" fillId="2" borderId="5" xfId="0" applyFont="1" applyFill="1" applyBorder="1" applyAlignment="1"/>
    <xf numFmtId="0" fontId="3" fillId="2" borderId="4" xfId="0" applyFont="1" applyFill="1" applyBorder="1" applyAlignment="1">
      <alignment vertical="center"/>
    </xf>
    <xf numFmtId="0" fontId="3" fillId="2" borderId="0" xfId="0" applyFont="1" applyFill="1" applyBorder="1" applyAlignment="1">
      <alignment vertical="center"/>
    </xf>
    <xf numFmtId="0" fontId="3" fillId="2" borderId="6" xfId="0" applyFont="1" applyFill="1" applyBorder="1" applyAlignment="1">
      <alignment vertical="center"/>
    </xf>
    <xf numFmtId="0" fontId="3" fillId="2" borderId="7" xfId="0" applyFont="1" applyFill="1" applyBorder="1" applyAlignment="1">
      <alignment vertical="center"/>
    </xf>
    <xf numFmtId="0" fontId="2" fillId="2" borderId="2" xfId="0" applyFont="1" applyFill="1" applyBorder="1" applyAlignment="1">
      <alignment horizontal="left" vertical="center"/>
    </xf>
    <xf numFmtId="0" fontId="2" fillId="2" borderId="0" xfId="0" applyFont="1" applyFill="1" applyBorder="1" applyAlignment="1">
      <alignment horizontal="left"/>
    </xf>
    <xf numFmtId="0" fontId="3" fillId="2" borderId="0" xfId="0" applyFont="1" applyFill="1" applyBorder="1" applyAlignment="1">
      <alignment horizontal="center" vertical="center"/>
    </xf>
    <xf numFmtId="0" fontId="3" fillId="2" borderId="7" xfId="0" applyFont="1" applyFill="1" applyBorder="1" applyAlignment="1">
      <alignment horizontal="center" vertical="center"/>
    </xf>
    <xf numFmtId="0" fontId="4" fillId="2" borderId="0" xfId="0" applyFont="1" applyFill="1"/>
    <xf numFmtId="0" fontId="4" fillId="2" borderId="0" xfId="0" applyFont="1" applyFill="1" applyAlignment="1">
      <alignment horizontal="left"/>
    </xf>
    <xf numFmtId="0" fontId="4" fillId="2" borderId="0" xfId="0" applyFont="1" applyFill="1" applyAlignment="1">
      <alignment horizontal="center"/>
    </xf>
    <xf numFmtId="0" fontId="4" fillId="2" borderId="0" xfId="0" applyNumberFormat="1" applyFont="1" applyFill="1"/>
    <xf numFmtId="0" fontId="6" fillId="2" borderId="9" xfId="3" applyFont="1" applyFill="1" applyBorder="1" applyAlignment="1" applyProtection="1">
      <alignment horizontal="center" vertical="center" wrapText="1"/>
    </xf>
    <xf numFmtId="0" fontId="6" fillId="2" borderId="9" xfId="3" applyNumberFormat="1" applyFont="1" applyFill="1" applyBorder="1" applyAlignment="1" applyProtection="1">
      <alignment horizontal="center" vertical="center" wrapText="1"/>
    </xf>
    <xf numFmtId="43" fontId="7" fillId="2" borderId="10" xfId="1" applyFont="1" applyFill="1" applyBorder="1" applyAlignment="1" applyProtection="1">
      <alignment horizontal="center" vertical="center" wrapText="1"/>
    </xf>
    <xf numFmtId="9" fontId="7" fillId="2" borderId="10" xfId="2" applyFont="1" applyFill="1" applyBorder="1" applyAlignment="1" applyProtection="1">
      <alignment horizontal="center" vertical="center" wrapText="1"/>
    </xf>
    <xf numFmtId="164" fontId="7" fillId="2" borderId="10" xfId="3" applyNumberFormat="1" applyFont="1" applyFill="1" applyBorder="1" applyAlignment="1" applyProtection="1">
      <alignment horizontal="center" vertical="center" wrapText="1"/>
    </xf>
    <xf numFmtId="0" fontId="7" fillId="2" borderId="10" xfId="3" applyNumberFormat="1" applyFont="1" applyFill="1" applyBorder="1" applyAlignment="1" applyProtection="1">
      <alignment horizontal="center" vertical="center" wrapText="1"/>
    </xf>
    <xf numFmtId="166" fontId="7" fillId="2" borderId="10" xfId="3" applyNumberFormat="1" applyFont="1" applyFill="1" applyBorder="1" applyAlignment="1" applyProtection="1">
      <alignment horizontal="center" vertical="center" wrapText="1"/>
    </xf>
    <xf numFmtId="0" fontId="7" fillId="2" borderId="11" xfId="3" applyFont="1" applyFill="1" applyBorder="1" applyAlignment="1" applyProtection="1">
      <alignment horizontal="center" vertical="center" wrapText="1"/>
    </xf>
    <xf numFmtId="0" fontId="4" fillId="2" borderId="10" xfId="0" applyFont="1" applyFill="1" applyBorder="1"/>
    <xf numFmtId="0" fontId="7" fillId="2" borderId="11" xfId="3" applyFont="1" applyFill="1" applyBorder="1" applyAlignment="1" applyProtection="1">
      <alignment horizontal="center" vertical="center"/>
    </xf>
    <xf numFmtId="43" fontId="10" fillId="2" borderId="15" xfId="3" applyNumberFormat="1" applyFont="1" applyFill="1" applyBorder="1" applyAlignment="1" applyProtection="1">
      <alignment horizontal="center" vertical="center" wrapText="1"/>
    </xf>
    <xf numFmtId="43" fontId="7" fillId="2" borderId="15" xfId="1" applyFont="1" applyFill="1" applyBorder="1" applyAlignment="1" applyProtection="1">
      <alignment horizontal="center" vertical="center" wrapText="1"/>
    </xf>
    <xf numFmtId="0" fontId="7" fillId="2" borderId="0" xfId="3" applyFont="1" applyFill="1" applyBorder="1" applyAlignment="1" applyProtection="1">
      <alignment horizontal="center" vertical="center"/>
    </xf>
    <xf numFmtId="0" fontId="7" fillId="2" borderId="0" xfId="3" applyFont="1" applyFill="1" applyBorder="1" applyAlignment="1" applyProtection="1">
      <alignment horizontal="center" vertical="center" wrapText="1"/>
    </xf>
    <xf numFmtId="164" fontId="7" fillId="2" borderId="0" xfId="3" applyNumberFormat="1" applyFont="1" applyFill="1" applyBorder="1" applyAlignment="1" applyProtection="1">
      <alignment horizontal="center" vertical="center" wrapText="1"/>
    </xf>
    <xf numFmtId="43" fontId="10" fillId="2" borderId="15" xfId="1" applyFont="1" applyFill="1" applyBorder="1" applyAlignment="1" applyProtection="1">
      <alignment horizontal="center" vertical="center" wrapText="1"/>
    </xf>
    <xf numFmtId="0" fontId="7" fillId="2" borderId="10" xfId="3" applyFont="1" applyFill="1" applyBorder="1" applyAlignment="1" applyProtection="1">
      <alignment horizontal="center" vertical="center"/>
    </xf>
    <xf numFmtId="0" fontId="10" fillId="2" borderId="10" xfId="3" applyFont="1" applyFill="1" applyBorder="1" applyAlignment="1" applyProtection="1">
      <alignment horizontal="center" vertical="center" wrapText="1"/>
    </xf>
    <xf numFmtId="0" fontId="6" fillId="2" borderId="16" xfId="3" applyFont="1" applyFill="1" applyBorder="1" applyAlignment="1" applyProtection="1">
      <alignment horizontal="center" vertical="center" wrapText="1"/>
    </xf>
    <xf numFmtId="43" fontId="4" fillId="2" borderId="0" xfId="0" applyNumberFormat="1" applyFont="1" applyFill="1" applyAlignment="1">
      <alignment horizontal="center"/>
    </xf>
    <xf numFmtId="0" fontId="0" fillId="0" borderId="0" xfId="0" applyFill="1"/>
    <xf numFmtId="0" fontId="4" fillId="0" borderId="0" xfId="0" applyFont="1" applyFill="1"/>
    <xf numFmtId="0" fontId="4" fillId="0" borderId="0" xfId="0" applyFont="1" applyFill="1" applyAlignment="1">
      <alignment horizontal="left"/>
    </xf>
    <xf numFmtId="0" fontId="4" fillId="0" borderId="0" xfId="0" applyFont="1" applyFill="1" applyAlignment="1">
      <alignment horizontal="center"/>
    </xf>
    <xf numFmtId="0" fontId="4" fillId="0" borderId="0" xfId="0" applyNumberFormat="1" applyFont="1" applyFill="1"/>
    <xf numFmtId="0" fontId="6" fillId="0" borderId="9" xfId="3" applyFont="1" applyFill="1" applyBorder="1" applyAlignment="1" applyProtection="1">
      <alignment horizontal="center" vertical="center" wrapText="1"/>
    </xf>
    <xf numFmtId="166" fontId="7" fillId="0" borderId="10" xfId="3" applyNumberFormat="1" applyFont="1" applyFill="1" applyBorder="1" applyAlignment="1" applyProtection="1">
      <alignment horizontal="center" vertical="center" wrapText="1"/>
    </xf>
    <xf numFmtId="43" fontId="4" fillId="0" borderId="0" xfId="0" applyNumberFormat="1" applyFont="1" applyFill="1" applyAlignment="1">
      <alignment horizontal="center"/>
    </xf>
    <xf numFmtId="0" fontId="4" fillId="2" borderId="13" xfId="0" applyFont="1" applyFill="1" applyBorder="1"/>
    <xf numFmtId="0" fontId="4" fillId="2" borderId="14" xfId="0" applyFont="1" applyFill="1" applyBorder="1"/>
    <xf numFmtId="43" fontId="10" fillId="2" borderId="12" xfId="3" applyNumberFormat="1" applyFont="1" applyFill="1" applyBorder="1" applyAlignment="1" applyProtection="1">
      <alignment horizontal="center" vertical="center" wrapText="1"/>
    </xf>
    <xf numFmtId="43" fontId="10" fillId="2" borderId="13" xfId="3" applyNumberFormat="1" applyFont="1" applyFill="1" applyBorder="1" applyAlignment="1" applyProtection="1">
      <alignment horizontal="center" vertical="center" wrapText="1"/>
    </xf>
    <xf numFmtId="43" fontId="7" fillId="2" borderId="13" xfId="1" applyFont="1" applyFill="1" applyBorder="1" applyAlignment="1" applyProtection="1">
      <alignment horizontal="center" vertical="center" wrapText="1"/>
    </xf>
    <xf numFmtId="164" fontId="7" fillId="2" borderId="47" xfId="3" applyNumberFormat="1" applyFont="1" applyFill="1" applyBorder="1" applyAlignment="1" applyProtection="1">
      <alignment horizontal="center" vertical="center" wrapText="1"/>
    </xf>
    <xf numFmtId="43" fontId="7" fillId="2" borderId="14" xfId="1" applyFont="1" applyFill="1" applyBorder="1" applyAlignment="1" applyProtection="1">
      <alignment horizontal="center" vertical="center" wrapText="1"/>
    </xf>
    <xf numFmtId="0" fontId="15" fillId="5" borderId="21" xfId="4" applyFont="1" applyFill="1" applyBorder="1" applyAlignment="1">
      <alignment horizontal="center" vertical="center" wrapText="1"/>
    </xf>
    <xf numFmtId="10" fontId="4" fillId="0" borderId="0" xfId="2" applyNumberFormat="1" applyFont="1" applyFill="1" applyAlignment="1">
      <alignment horizontal="center"/>
    </xf>
    <xf numFmtId="0" fontId="6" fillId="2" borderId="12" xfId="3" applyFont="1" applyFill="1" applyBorder="1" applyAlignment="1" applyProtection="1">
      <alignment horizontal="left" vertical="center" wrapText="1"/>
    </xf>
    <xf numFmtId="0" fontId="6" fillId="2" borderId="13" xfId="3" applyFont="1" applyFill="1" applyBorder="1" applyAlignment="1" applyProtection="1">
      <alignment horizontal="left" vertical="center" wrapText="1"/>
    </xf>
    <xf numFmtId="0" fontId="6" fillId="2" borderId="14" xfId="3" applyFont="1" applyFill="1" applyBorder="1" applyAlignment="1" applyProtection="1">
      <alignment horizontal="left" vertical="center" wrapText="1"/>
    </xf>
    <xf numFmtId="0" fontId="10" fillId="2" borderId="15" xfId="3" applyFont="1" applyFill="1" applyBorder="1" applyAlignment="1" applyProtection="1">
      <alignment horizontal="center" vertical="center" wrapText="1"/>
    </xf>
    <xf numFmtId="0" fontId="10" fillId="2" borderId="12" xfId="3" applyFont="1" applyFill="1" applyBorder="1" applyAlignment="1" applyProtection="1">
      <alignment horizontal="center" vertical="center" wrapText="1"/>
    </xf>
    <xf numFmtId="0" fontId="10" fillId="2" borderId="13" xfId="3" applyFont="1" applyFill="1" applyBorder="1" applyAlignment="1" applyProtection="1">
      <alignment horizontal="center" vertical="center" wrapText="1"/>
    </xf>
    <xf numFmtId="0" fontId="10" fillId="2" borderId="14" xfId="3" applyFont="1" applyFill="1" applyBorder="1" applyAlignment="1" applyProtection="1">
      <alignment horizontal="center" vertical="center" wrapText="1"/>
    </xf>
    <xf numFmtId="0" fontId="15" fillId="5" borderId="21" xfId="4" applyFont="1" applyFill="1" applyBorder="1" applyAlignment="1">
      <alignment horizontal="center" vertical="center" wrapText="1"/>
    </xf>
    <xf numFmtId="0" fontId="12" fillId="0" borderId="0" xfId="4" applyFont="1" applyAlignment="1">
      <alignment horizontal="center" vertical="center"/>
    </xf>
    <xf numFmtId="0" fontId="12" fillId="0" borderId="17" xfId="4" applyFont="1" applyBorder="1" applyAlignment="1">
      <alignment horizontal="center" vertical="center"/>
    </xf>
    <xf numFmtId="0" fontId="12" fillId="4" borderId="18" xfId="4" applyFont="1" applyFill="1" applyBorder="1"/>
    <xf numFmtId="0" fontId="12" fillId="4" borderId="19" xfId="4" applyFont="1" applyFill="1" applyBorder="1"/>
    <xf numFmtId="0" fontId="12" fillId="4" borderId="20" xfId="4" applyFont="1" applyFill="1" applyBorder="1"/>
    <xf numFmtId="0" fontId="13" fillId="5" borderId="21" xfId="4" applyFont="1" applyFill="1" applyBorder="1" applyAlignment="1">
      <alignment horizontal="center" vertical="center" wrapText="1"/>
    </xf>
    <xf numFmtId="0" fontId="14" fillId="4" borderId="18" xfId="4" applyFont="1" applyFill="1" applyBorder="1" applyAlignment="1">
      <alignment horizontal="left" vertical="center"/>
    </xf>
    <xf numFmtId="0" fontId="14" fillId="4" borderId="19" xfId="4" applyFont="1" applyFill="1" applyBorder="1" applyAlignment="1">
      <alignment horizontal="left" vertical="center"/>
    </xf>
    <xf numFmtId="0" fontId="14" fillId="4" borderId="20" xfId="4" applyFont="1" applyFill="1" applyBorder="1" applyAlignment="1">
      <alignment horizontal="left" vertical="center"/>
    </xf>
    <xf numFmtId="0" fontId="14" fillId="4" borderId="21" xfId="4" applyFont="1" applyFill="1" applyBorder="1" applyAlignment="1">
      <alignment horizontal="left" vertical="center"/>
    </xf>
    <xf numFmtId="0" fontId="15" fillId="5" borderId="22" xfId="4" applyFont="1" applyFill="1" applyBorder="1" applyAlignment="1">
      <alignment horizontal="center" vertical="center" wrapText="1"/>
    </xf>
    <xf numFmtId="0" fontId="15" fillId="5" borderId="23" xfId="4" applyFont="1" applyFill="1" applyBorder="1" applyAlignment="1">
      <alignment horizontal="center" vertical="center" wrapText="1"/>
    </xf>
    <xf numFmtId="0" fontId="10" fillId="6" borderId="27" xfId="3" applyFont="1" applyFill="1" applyBorder="1" applyAlignment="1" applyProtection="1">
      <alignment horizontal="center" vertical="center" wrapText="1"/>
    </xf>
    <xf numFmtId="0" fontId="10" fillId="6" borderId="30" xfId="3" applyFont="1" applyFill="1" applyBorder="1" applyAlignment="1" applyProtection="1">
      <alignment horizontal="center" vertical="center" wrapText="1"/>
    </xf>
    <xf numFmtId="0" fontId="17" fillId="6" borderId="32" xfId="3" applyFont="1" applyFill="1" applyBorder="1" applyAlignment="1">
      <alignment horizontal="center" vertical="center" wrapText="1"/>
    </xf>
    <xf numFmtId="0" fontId="17" fillId="6" borderId="2" xfId="3" applyFont="1" applyFill="1" applyBorder="1" applyAlignment="1">
      <alignment horizontal="center" vertical="center" wrapText="1"/>
    </xf>
    <xf numFmtId="0" fontId="17" fillId="6" borderId="3" xfId="3" applyFont="1" applyFill="1" applyBorder="1" applyAlignment="1">
      <alignment horizontal="center" vertical="center" wrapText="1"/>
    </xf>
    <xf numFmtId="0" fontId="17" fillId="6" borderId="24" xfId="3" applyFont="1" applyFill="1" applyBorder="1" applyAlignment="1">
      <alignment horizontal="center" vertical="center"/>
    </xf>
    <xf numFmtId="0" fontId="17" fillId="6" borderId="25" xfId="3" applyFont="1" applyFill="1" applyBorder="1" applyAlignment="1">
      <alignment horizontal="center" vertical="center"/>
    </xf>
    <xf numFmtId="0" fontId="17" fillId="6" borderId="26" xfId="3" applyFont="1" applyFill="1" applyBorder="1" applyAlignment="1">
      <alignment horizontal="center" vertical="center"/>
    </xf>
    <xf numFmtId="0" fontId="17" fillId="6" borderId="18" xfId="3" applyFont="1" applyFill="1" applyBorder="1" applyAlignment="1">
      <alignment horizontal="center" vertical="center"/>
    </xf>
    <xf numFmtId="0" fontId="10" fillId="2" borderId="26" xfId="3" applyNumberFormat="1" applyFont="1" applyFill="1" applyBorder="1" applyAlignment="1" applyProtection="1">
      <alignment horizontal="left" vertical="center" wrapText="1"/>
    </xf>
    <xf numFmtId="0" fontId="10" fillId="2" borderId="18" xfId="3" applyNumberFormat="1" applyFont="1" applyFill="1" applyBorder="1" applyAlignment="1" applyProtection="1">
      <alignment horizontal="left" vertical="center" wrapText="1"/>
    </xf>
    <xf numFmtId="0" fontId="19" fillId="8" borderId="36" xfId="0" applyFont="1" applyFill="1" applyBorder="1" applyAlignment="1">
      <alignment horizontal="center" vertical="center" wrapText="1"/>
    </xf>
    <xf numFmtId="0" fontId="19" fillId="8" borderId="0" xfId="0" applyFont="1" applyFill="1" applyBorder="1" applyAlignment="1">
      <alignment horizontal="center" vertical="center" wrapText="1"/>
    </xf>
    <xf numFmtId="0" fontId="19" fillId="8" borderId="41" xfId="0" applyFont="1" applyFill="1" applyBorder="1" applyAlignment="1">
      <alignment horizontal="center" vertical="center" wrapText="1"/>
    </xf>
  </cellXfs>
  <cellStyles count="6">
    <cellStyle name="Normal" xfId="0" builtinId="0"/>
    <cellStyle name="Normal 2" xfId="3"/>
    <cellStyle name="Normal 5" xfId="4"/>
    <cellStyle name="Porcentagem" xfId="2" builtinId="5"/>
    <cellStyle name="Porcentagem 2" xfId="5"/>
    <cellStyle name="Vírgula" xfId="1" builtinId="3"/>
  </cellStyles>
  <dxfs count="58">
    <dxf>
      <numFmt numFmtId="35" formatCode="_-* #,##0.00_-;\-* #,##0.00_-;_-* &quot;-&quot;??_-;_-@_-"/>
    </dxf>
    <dxf>
      <numFmt numFmtId="13" formatCode="0%"/>
    </dxf>
    <dxf>
      <numFmt numFmtId="35" formatCode="_-* #,##0.00_-;\-* #,##0.00_-;_-* &quot;-&quot;??_-;_-@_-"/>
    </dxf>
    <dxf>
      <font>
        <b/>
      </font>
      <numFmt numFmtId="0" formatCode="General"/>
      <fill>
        <patternFill>
          <fgColor theme="4"/>
        </patternFill>
      </fill>
    </dxf>
    <dxf>
      <font>
        <b/>
      </font>
    </dxf>
    <dxf>
      <fill>
        <patternFill>
          <bgColor theme="4"/>
        </patternFill>
      </fill>
    </dxf>
    <dxf>
      <numFmt numFmtId="14" formatCode="0.00%"/>
    </dxf>
    <dxf>
      <alignment vertical="center"/>
    </dxf>
    <dxf>
      <alignment horizontal="center"/>
    </dxf>
    <dxf>
      <font>
        <b/>
      </font>
    </dxf>
    <dxf>
      <fill>
        <patternFill>
          <bgColor theme="4"/>
        </patternFill>
      </fill>
    </dxf>
    <dxf>
      <numFmt numFmtId="14" formatCode="0.00%"/>
    </dxf>
    <dxf>
      <font>
        <b/>
      </font>
    </dxf>
    <dxf>
      <fill>
        <patternFill>
          <bgColor theme="4"/>
        </patternFill>
      </fill>
    </dxf>
    <dxf>
      <fill>
        <patternFill>
          <bgColor theme="4"/>
        </patternFill>
      </fill>
    </dxf>
    <dxf>
      <fill>
        <patternFill>
          <bgColor theme="4"/>
        </patternFill>
      </fill>
    </dxf>
    <dxf>
      <font>
        <sz val="10"/>
        <name val="Arial"/>
        <scheme val="none"/>
      </font>
      <fill>
        <patternFill patternType="solid">
          <fgColor indexed="64"/>
          <bgColor theme="0"/>
        </patternFill>
      </fill>
    </dxf>
    <dxf>
      <numFmt numFmtId="4" formatCode="#,##0.00"/>
      <alignment horizontal="general" vertical="bottom" textRotation="0" wrapText="0" indent="0" justifyLastLine="0" shrinkToFit="0" readingOrder="0"/>
    </dxf>
    <dxf>
      <font>
        <b/>
        <color auto="1"/>
      </font>
      <alignment vertical="center"/>
    </dxf>
    <dxf>
      <font>
        <b/>
        <color auto="1"/>
      </font>
      <alignment vertical="center"/>
    </dxf>
    <dxf>
      <font>
        <color rgb="FFFF0000"/>
      </font>
    </dxf>
    <dxf>
      <font>
        <color rgb="FFFF0000"/>
      </font>
    </dxf>
    <dxf>
      <alignment horizontal="center"/>
    </dxf>
    <dxf>
      <alignment horizontal="center"/>
    </dxf>
    <dxf>
      <fill>
        <patternFill>
          <bgColor theme="0"/>
        </patternFill>
      </fill>
    </dxf>
    <dxf>
      <fill>
        <patternFill>
          <bgColor theme="0"/>
        </patternFill>
      </fill>
    </dxf>
    <dxf>
      <fill>
        <patternFill>
          <bgColor theme="0"/>
        </patternFill>
      </fill>
    </dxf>
    <dxf>
      <font>
        <sz val="10"/>
      </font>
    </dxf>
    <dxf>
      <font>
        <sz val="10"/>
      </font>
    </dxf>
    <dxf>
      <font>
        <sz val="10"/>
      </font>
    </dxf>
    <dxf>
      <font>
        <sz val="9"/>
      </font>
    </dxf>
    <dxf>
      <font>
        <sz val="9"/>
      </font>
    </dxf>
    <dxf>
      <font>
        <sz val="9"/>
      </font>
    </dxf>
    <dxf>
      <font>
        <sz val="10"/>
      </font>
    </dxf>
    <dxf>
      <font>
        <sz val="10"/>
      </font>
    </dxf>
    <dxf>
      <font>
        <sz val="10"/>
      </font>
    </dxf>
    <dxf>
      <font>
        <name val="Arial"/>
        <scheme val="none"/>
      </font>
    </dxf>
    <dxf>
      <font>
        <name val="Arial"/>
        <scheme val="none"/>
      </font>
    </dxf>
    <dxf>
      <font>
        <name val="Arial"/>
        <scheme val="none"/>
      </font>
    </dxf>
    <dxf>
      <fill>
        <patternFill>
          <bgColor rgb="FFC5D9F1"/>
        </patternFill>
      </fill>
    </dxf>
    <dxf>
      <font>
        <color theme="0"/>
      </font>
      <fill>
        <patternFill>
          <bgColor rgb="FF538DD5"/>
        </patternFill>
      </fill>
    </dxf>
    <dxf>
      <fill>
        <patternFill>
          <bgColor rgb="FFC5D9F1"/>
        </patternFill>
      </fill>
    </dxf>
    <dxf>
      <font>
        <color theme="0"/>
      </font>
      <fill>
        <patternFill>
          <bgColor rgb="FF538DD5"/>
        </patternFill>
      </fill>
    </dxf>
    <dxf>
      <fill>
        <patternFill>
          <bgColor rgb="FFC5D9F1"/>
        </patternFill>
      </fill>
    </dxf>
    <dxf>
      <font>
        <color theme="0"/>
      </font>
      <fill>
        <patternFill>
          <bgColor rgb="FF538DD5"/>
        </patternFill>
      </fill>
    </dxf>
    <dxf>
      <alignment wrapText="1"/>
    </dxf>
    <dxf>
      <alignment wrapText="1"/>
    </dxf>
    <dxf>
      <alignment vertical="center"/>
    </dxf>
    <dxf>
      <alignment vertical="center"/>
    </dxf>
    <dxf>
      <alignment horizontal="center"/>
    </dxf>
    <dxf>
      <numFmt numFmtId="35" formatCode="_-* #,##0.00_-;\-* #,##0.00_-;_-* &quot;-&quot;??_-;_-@_-"/>
    </dxf>
    <dxf>
      <alignment wrapText="1"/>
    </dxf>
    <dxf>
      <alignment wrapText="1"/>
    </dxf>
    <dxf>
      <alignment vertical="center"/>
    </dxf>
    <dxf>
      <alignment vertical="center"/>
    </dxf>
    <dxf>
      <alignment horizontal="center"/>
    </dxf>
    <dxf>
      <numFmt numFmtId="35" formatCode="_-* #,##0.00_-;\-* #,##0.00_-;_-* &quot;-&quot;??_-;_-@_-"/>
    </dxf>
    <dxf>
      <numFmt numFmtId="35" formatCode="_-* #,##0.00_-;\-* #,##0.0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pivotCacheDefinition" Target="pivotCache/pivotCacheDefinition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pivotCacheDefinition" Target="pivotCache/pivotCacheDefinition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pivotSource>
    <c:name>[9ª atualização do PA.xlsx]Curva ABC!Tabela dinâmica1</c:name>
    <c:fmtId val="6"/>
  </c:pivotSource>
  <c:chart>
    <c:autoTitleDeleted val="0"/>
    <c:pivotFmts>
      <c:pivotFmt>
        <c:idx val="0"/>
      </c:pivotFmt>
      <c:pivotFmt>
        <c:idx val="1"/>
      </c:pivotFmt>
      <c:pivotFmt>
        <c:idx val="2"/>
      </c:pivotFmt>
      <c:pivotFmt>
        <c:idx val="3"/>
      </c:pivotFmt>
      <c:pivotFmt>
        <c:idx val="4"/>
      </c:pivotFmt>
      <c:pivotFmt>
        <c:idx val="5"/>
        <c:spPr>
          <a:solidFill>
            <a:schemeClr val="accent1"/>
          </a:solidFill>
          <a:ln w="28575" cap="rnd">
            <a:solidFill>
              <a:schemeClr val="accent1"/>
            </a:solidFill>
            <a:round/>
          </a:ln>
          <a:effectLst/>
        </c:spPr>
        <c:marker>
          <c:symbol val="none"/>
        </c:marker>
      </c:pivotFmt>
      <c:pivotFmt>
        <c:idx val="6"/>
        <c:spPr>
          <a:solidFill>
            <a:schemeClr val="accent1"/>
          </a:solidFill>
          <a:ln>
            <a:noFill/>
          </a:ln>
          <a:effectLst/>
        </c:spPr>
        <c:marker>
          <c:symbol val="none"/>
        </c:marker>
      </c:pivotFmt>
      <c:pivotFmt>
        <c:idx val="7"/>
        <c:spPr>
          <a:solidFill>
            <a:schemeClr val="accent1"/>
          </a:solidFill>
          <a:ln>
            <a:noFill/>
          </a:ln>
          <a:effectLst/>
        </c:spPr>
        <c:marker>
          <c:symbol val="none"/>
        </c:marker>
      </c:pivotFmt>
      <c:pivotFmt>
        <c:idx val="8"/>
        <c:spPr>
          <a:solidFill>
            <a:schemeClr val="accent1"/>
          </a:solidFill>
          <a:ln w="28575" cap="rnd">
            <a:solidFill>
              <a:schemeClr val="accent1"/>
            </a:solidFill>
            <a:round/>
          </a:ln>
          <a:effectLst/>
        </c:spPr>
        <c:marker>
          <c:symbol val="none"/>
        </c:marker>
      </c:pivotFmt>
      <c:pivotFmt>
        <c:idx val="9"/>
        <c:spPr>
          <a:solidFill>
            <a:schemeClr val="accent1"/>
          </a:solidFill>
          <a:ln>
            <a:noFill/>
          </a:ln>
          <a:effectLst/>
        </c:spPr>
        <c:marker>
          <c:symbol val="none"/>
        </c:marker>
      </c:pivotFmt>
      <c:pivotFmt>
        <c:idx val="10"/>
        <c:spPr>
          <a:solidFill>
            <a:sysClr val="window" lastClr="FFFFFF"/>
          </a:solidFill>
          <a:ln>
            <a:noFill/>
          </a:ln>
          <a:effectLst/>
        </c:spPr>
        <c:marker>
          <c:symbol val="none"/>
        </c:marker>
      </c:pivotFmt>
      <c:pivotFmt>
        <c:idx val="11"/>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pivotFmt>
      <c:pivotFmt>
        <c:idx val="12"/>
        <c:spPr>
          <a:solidFill>
            <a:schemeClr val="accent1"/>
          </a:solidFill>
          <a:ln>
            <a:noFill/>
          </a:ln>
          <a:effectLst/>
        </c:spPr>
        <c:marker>
          <c:symbol val="none"/>
        </c:marker>
      </c:pivotFmt>
      <c:pivotFmt>
        <c:idx val="13"/>
        <c:marker>
          <c:symbol val="none"/>
        </c:marker>
      </c:pivotFmt>
      <c:pivotFmt>
        <c:idx val="14"/>
        <c:spPr>
          <a:solidFill>
            <a:schemeClr val="accent1"/>
          </a:solidFill>
          <a:ln>
            <a:noFill/>
          </a:ln>
          <a:effectLst/>
        </c:spPr>
      </c:pivotFmt>
      <c:pivotFmt>
        <c:idx val="15"/>
        <c:spPr>
          <a:solidFill>
            <a:schemeClr val="accent1"/>
          </a:solidFill>
          <a:ln>
            <a:noFill/>
          </a:ln>
          <a:effectLst/>
        </c:spPr>
        <c:marker>
          <c:symbol val="none"/>
        </c:marker>
      </c:pivotFmt>
      <c:pivotFmt>
        <c:idx val="16"/>
        <c:spPr>
          <a:solidFill>
            <a:schemeClr val="accent1"/>
          </a:solidFill>
          <a:ln>
            <a:noFill/>
          </a:ln>
          <a:effectLst/>
        </c:spPr>
        <c:marker>
          <c:symbol val="none"/>
        </c:marker>
      </c:pivotFmt>
      <c:pivotFmt>
        <c:idx val="17"/>
        <c:spPr>
          <a:solidFill>
            <a:schemeClr val="accent1"/>
          </a:solidFill>
          <a:ln>
            <a:noFill/>
          </a:ln>
          <a:effectLst/>
        </c:spPr>
        <c:marker>
          <c:symbol val="none"/>
        </c:marker>
      </c:pivotFmt>
      <c:pivotFmt>
        <c:idx val="18"/>
        <c:spPr>
          <a:solidFill>
            <a:schemeClr val="accent1"/>
          </a:solidFill>
          <a:ln>
            <a:noFill/>
          </a:ln>
          <a:effectLst/>
        </c:spPr>
        <c:marker>
          <c:symbol val="none"/>
        </c:marker>
      </c:pivotFmt>
      <c:pivotFmt>
        <c:idx val="19"/>
        <c:spPr>
          <a:solidFill>
            <a:schemeClr val="accent1"/>
          </a:solidFill>
          <a:ln>
            <a:noFill/>
          </a:ln>
          <a:effectLst/>
        </c:spPr>
        <c:marker>
          <c:symbol val="none"/>
        </c:marker>
      </c:pivotFmt>
      <c:pivotFmt>
        <c:idx val="20"/>
        <c:spPr>
          <a:solidFill>
            <a:schemeClr val="accent1"/>
          </a:solidFill>
          <a:ln>
            <a:noFill/>
          </a:ln>
          <a:effectLst/>
        </c:spPr>
        <c:marker>
          <c:symbol val="none"/>
        </c:marker>
      </c:pivotFmt>
      <c:pivotFmt>
        <c:idx val="21"/>
        <c:spPr>
          <a:solidFill>
            <a:schemeClr val="accent1"/>
          </a:solidFill>
          <a:ln>
            <a:noFill/>
          </a:ln>
          <a:effectLst/>
        </c:spPr>
        <c:marker>
          <c:symbol val="none"/>
        </c:marker>
      </c:pivotFmt>
      <c:pivotFmt>
        <c:idx val="22"/>
        <c:spPr>
          <a:solidFill>
            <a:schemeClr val="accent1"/>
          </a:solidFill>
          <a:ln>
            <a:noFill/>
          </a:ln>
          <a:effectLst/>
        </c:spPr>
        <c:marker>
          <c:symbol val="none"/>
        </c:marker>
      </c:pivotFmt>
      <c:pivotFmt>
        <c:idx val="23"/>
        <c:spPr>
          <a:solidFill>
            <a:schemeClr val="accent1"/>
          </a:solidFill>
          <a:ln>
            <a:noFill/>
          </a:ln>
          <a:effectLst/>
        </c:spPr>
        <c:marker>
          <c:symbol val="none"/>
        </c:marker>
      </c:pivotFmt>
      <c:pivotFmt>
        <c:idx val="24"/>
        <c:spPr>
          <a:solidFill>
            <a:schemeClr val="accent1"/>
          </a:solidFill>
          <a:ln>
            <a:noFill/>
          </a:ln>
          <a:effectLst/>
        </c:spPr>
        <c:marker>
          <c:symbol val="none"/>
        </c:marker>
      </c:pivotFmt>
      <c:pivotFmt>
        <c:idx val="25"/>
        <c:spPr>
          <a:solidFill>
            <a:schemeClr val="accent1"/>
          </a:solidFill>
          <a:ln>
            <a:noFill/>
          </a:ln>
          <a:effectLst/>
        </c:spPr>
        <c:marker>
          <c:symbol val="none"/>
        </c:marker>
      </c:pivotFmt>
      <c:pivotFmt>
        <c:idx val="26"/>
        <c:spPr>
          <a:solidFill>
            <a:schemeClr val="accent1"/>
          </a:solidFill>
          <a:ln>
            <a:noFill/>
          </a:ln>
          <a:effectLst/>
        </c:spPr>
        <c:marker>
          <c:symbol val="none"/>
        </c:marker>
      </c:pivotFmt>
      <c:pivotFmt>
        <c:idx val="27"/>
        <c:spPr>
          <a:solidFill>
            <a:schemeClr val="accent1"/>
          </a:solidFill>
          <a:ln>
            <a:noFill/>
          </a:ln>
          <a:effectLst/>
        </c:spPr>
        <c:marker>
          <c:symbol val="none"/>
        </c:marker>
      </c:pivotFmt>
      <c:pivotFmt>
        <c:idx val="28"/>
        <c:spPr>
          <a:solidFill>
            <a:schemeClr val="accent1"/>
          </a:solidFill>
          <a:ln>
            <a:noFill/>
          </a:ln>
          <a:effectLst/>
        </c:spPr>
        <c:marker>
          <c:symbol val="none"/>
        </c:marker>
      </c:pivotFmt>
      <c:pivotFmt>
        <c:idx val="29"/>
        <c:spPr>
          <a:solidFill>
            <a:schemeClr val="accent1"/>
          </a:solidFill>
          <a:ln>
            <a:noFill/>
          </a:ln>
          <a:effectLst/>
        </c:spPr>
        <c:marker>
          <c:symbol val="none"/>
        </c:marker>
      </c:pivotFmt>
      <c:pivotFmt>
        <c:idx val="30"/>
        <c:spPr>
          <a:solidFill>
            <a:schemeClr val="accent1"/>
          </a:solidFill>
          <a:ln>
            <a:noFill/>
          </a:ln>
          <a:effectLst/>
        </c:spPr>
        <c:marker>
          <c:symbol val="none"/>
        </c:marker>
      </c:pivotFmt>
      <c:pivotFmt>
        <c:idx val="31"/>
        <c:spPr>
          <a:solidFill>
            <a:schemeClr val="accent1"/>
          </a:solidFill>
          <a:ln w="28575" cap="rnd">
            <a:solidFill>
              <a:schemeClr val="accent1"/>
            </a:solidFill>
            <a:round/>
          </a:ln>
          <a:effectLst/>
        </c:spPr>
      </c:pivotFmt>
      <c:pivotFmt>
        <c:idx val="32"/>
        <c:spPr>
          <a:solidFill>
            <a:schemeClr val="accent1"/>
          </a:solidFill>
          <a:ln>
            <a:noFill/>
          </a:ln>
          <a:effectLst/>
        </c:spPr>
        <c:marker>
          <c:symbol val="none"/>
        </c:marker>
      </c:pivotFmt>
      <c:pivotFmt>
        <c:idx val="33"/>
        <c:spPr>
          <a:solidFill>
            <a:schemeClr val="accent1"/>
          </a:solidFill>
          <a:ln>
            <a:noFill/>
          </a:ln>
          <a:effectLst/>
        </c:spPr>
        <c:marker>
          <c:symbol val="none"/>
        </c:marker>
      </c:pivotFmt>
      <c:pivotFmt>
        <c:idx val="34"/>
        <c:spPr>
          <a:solidFill>
            <a:schemeClr val="accent1"/>
          </a:solidFill>
          <a:ln w="28575" cap="rnd">
            <a:solidFill>
              <a:schemeClr val="accent1"/>
            </a:solidFill>
            <a:round/>
          </a:ln>
          <a:effectLst/>
        </c:spPr>
        <c:marker>
          <c:symbol val="none"/>
        </c:marker>
      </c:pivotFmt>
      <c:pivotFmt>
        <c:idx val="35"/>
        <c:spPr>
          <a:solidFill>
            <a:schemeClr val="accent1"/>
          </a:solidFill>
          <a:ln>
            <a:noFill/>
          </a:ln>
          <a:effectLst/>
        </c:spPr>
        <c:marker>
          <c:symbol val="none"/>
        </c:marker>
      </c:pivotFmt>
      <c:pivotFmt>
        <c:idx val="36"/>
        <c:spPr>
          <a:solidFill>
            <a:schemeClr val="accent1"/>
          </a:solidFill>
          <a:ln>
            <a:noFill/>
          </a:ln>
          <a:effectLst/>
        </c:spPr>
        <c:marker>
          <c:symbol val="none"/>
        </c:marker>
      </c:pivotFmt>
      <c:pivotFmt>
        <c:idx val="37"/>
        <c:spPr>
          <a:solidFill>
            <a:schemeClr val="accent1"/>
          </a:solidFill>
          <a:ln>
            <a:noFill/>
          </a:ln>
          <a:effectLst/>
        </c:spPr>
        <c:marker>
          <c:symbol val="none"/>
        </c:marker>
      </c:pivotFmt>
      <c:pivotFmt>
        <c:idx val="38"/>
        <c:spPr>
          <a:solidFill>
            <a:schemeClr val="accent1"/>
          </a:solidFill>
          <a:ln>
            <a:noFill/>
          </a:ln>
          <a:effectLst/>
        </c:spPr>
        <c:marker>
          <c:symbol val="none"/>
        </c:marker>
      </c:pivotFmt>
      <c:pivotFmt>
        <c:idx val="39"/>
        <c:spPr>
          <a:solidFill>
            <a:schemeClr val="accent1"/>
          </a:solidFill>
          <a:ln>
            <a:noFill/>
          </a:ln>
          <a:effectLst/>
        </c:spPr>
        <c:marker>
          <c:symbol val="none"/>
        </c:marker>
      </c:pivotFmt>
      <c:pivotFmt>
        <c:idx val="40"/>
        <c:spPr>
          <a:solidFill>
            <a:schemeClr val="accent1"/>
          </a:solidFill>
          <a:ln>
            <a:noFill/>
          </a:ln>
          <a:effectLst/>
        </c:spPr>
        <c:marker>
          <c:symbol val="none"/>
        </c:marker>
      </c:pivotFmt>
      <c:pivotFmt>
        <c:idx val="41"/>
        <c:spPr>
          <a:solidFill>
            <a:schemeClr val="accent1"/>
          </a:solidFill>
          <a:ln>
            <a:noFill/>
          </a:ln>
          <a:effectLst/>
        </c:spPr>
        <c:marker>
          <c:symbol val="none"/>
        </c:marker>
      </c:pivotFmt>
      <c:pivotFmt>
        <c:idx val="42"/>
        <c:spPr>
          <a:solidFill>
            <a:schemeClr val="accent1"/>
          </a:solidFill>
          <a:ln>
            <a:noFill/>
          </a:ln>
          <a:effectLst/>
        </c:spPr>
        <c:marker>
          <c:symbol val="none"/>
        </c:marker>
      </c:pivotFmt>
      <c:pivotFmt>
        <c:idx val="43"/>
        <c:spPr>
          <a:solidFill>
            <a:schemeClr val="accent1"/>
          </a:solidFill>
          <a:ln>
            <a:noFill/>
          </a:ln>
          <a:effectLst/>
        </c:spPr>
        <c:marker>
          <c:symbol val="none"/>
        </c:marker>
      </c:pivotFmt>
      <c:pivotFmt>
        <c:idx val="44"/>
        <c:spPr>
          <a:solidFill>
            <a:schemeClr val="accent1"/>
          </a:solidFill>
          <a:ln>
            <a:noFill/>
          </a:ln>
          <a:effectLst/>
        </c:spPr>
        <c:marker>
          <c:symbol val="none"/>
        </c:marker>
      </c:pivotFmt>
      <c:pivotFmt>
        <c:idx val="45"/>
        <c:spPr>
          <a:solidFill>
            <a:schemeClr val="accent1"/>
          </a:solidFill>
          <a:ln>
            <a:noFill/>
          </a:ln>
          <a:effectLst/>
        </c:spPr>
        <c:marker>
          <c:symbol val="none"/>
        </c:marker>
      </c:pivotFmt>
      <c:pivotFmt>
        <c:idx val="46"/>
        <c:spPr>
          <a:solidFill>
            <a:schemeClr val="accent1"/>
          </a:solidFill>
          <a:ln>
            <a:noFill/>
          </a:ln>
          <a:effectLst/>
        </c:spPr>
        <c:marker>
          <c:symbol val="none"/>
        </c:marker>
      </c:pivotFmt>
      <c:pivotFmt>
        <c:idx val="47"/>
        <c:spPr>
          <a:solidFill>
            <a:schemeClr val="accent1"/>
          </a:solidFill>
          <a:ln>
            <a:noFill/>
          </a:ln>
          <a:effectLst/>
        </c:spPr>
        <c:marker>
          <c:symbol val="none"/>
        </c:marker>
      </c:pivotFmt>
      <c:pivotFmt>
        <c:idx val="48"/>
        <c:spPr>
          <a:solidFill>
            <a:schemeClr val="accent1"/>
          </a:solidFill>
          <a:ln w="28575" cap="rnd">
            <a:solidFill>
              <a:schemeClr val="accent1"/>
            </a:solidFill>
            <a:round/>
          </a:ln>
          <a:effectLst/>
        </c:spPr>
      </c:pivotFmt>
      <c:pivotFmt>
        <c:idx val="4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5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51"/>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52"/>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53"/>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54"/>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55"/>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56"/>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57"/>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58"/>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59"/>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60"/>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61"/>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62"/>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63"/>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6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65"/>
        <c:spPr>
          <a:solidFill>
            <a:srgbClr val="002060"/>
          </a:solidFill>
          <a:ln>
            <a:noFill/>
          </a:ln>
          <a:effectLst/>
        </c:spPr>
      </c:pivotFmt>
      <c:pivotFmt>
        <c:idx val="66"/>
        <c:spPr>
          <a:solidFill>
            <a:schemeClr val="accent1"/>
          </a:solidFill>
          <a:ln>
            <a:noFill/>
          </a:ln>
          <a:effectLst/>
        </c:spPr>
        <c:marker>
          <c:symbol val="none"/>
        </c:marker>
      </c:pivotFmt>
      <c:pivotFmt>
        <c:idx val="67"/>
        <c:spPr>
          <a:solidFill>
            <a:schemeClr val="accent1"/>
          </a:solidFill>
          <a:ln>
            <a:noFill/>
          </a:ln>
          <a:effectLst/>
        </c:spPr>
        <c:marker>
          <c:symbol val="none"/>
        </c:marker>
      </c:pivotFmt>
      <c:pivotFmt>
        <c:idx val="68"/>
        <c:spPr>
          <a:solidFill>
            <a:schemeClr val="accent1"/>
          </a:solidFill>
          <a:ln>
            <a:noFill/>
          </a:ln>
          <a:effectLst/>
        </c:spPr>
        <c:marker>
          <c:symbol val="none"/>
        </c:marker>
      </c:pivotFmt>
      <c:pivotFmt>
        <c:idx val="69"/>
        <c:spPr>
          <a:solidFill>
            <a:schemeClr val="accent1"/>
          </a:solidFill>
          <a:ln>
            <a:noFill/>
          </a:ln>
          <a:effectLst/>
        </c:spPr>
        <c:marker>
          <c:symbol val="none"/>
        </c:marker>
      </c:pivotFmt>
      <c:pivotFmt>
        <c:idx val="70"/>
        <c:spPr>
          <a:solidFill>
            <a:schemeClr val="accent1"/>
          </a:solidFill>
          <a:ln>
            <a:noFill/>
          </a:ln>
          <a:effectLst/>
        </c:spPr>
        <c:marker>
          <c:symbol val="none"/>
        </c:marker>
      </c:pivotFmt>
      <c:pivotFmt>
        <c:idx val="71"/>
        <c:spPr>
          <a:solidFill>
            <a:schemeClr val="accent1"/>
          </a:solidFill>
          <a:ln>
            <a:noFill/>
          </a:ln>
          <a:effectLst/>
        </c:spPr>
        <c:marker>
          <c:symbol val="none"/>
        </c:marker>
      </c:pivotFmt>
      <c:pivotFmt>
        <c:idx val="72"/>
        <c:spPr>
          <a:solidFill>
            <a:schemeClr val="accent1"/>
          </a:solidFill>
          <a:ln>
            <a:noFill/>
          </a:ln>
          <a:effectLst/>
        </c:spPr>
        <c:marker>
          <c:symbol val="none"/>
        </c:marker>
      </c:pivotFmt>
      <c:pivotFmt>
        <c:idx val="73"/>
        <c:spPr>
          <a:solidFill>
            <a:schemeClr val="accent1"/>
          </a:solidFill>
          <a:ln>
            <a:noFill/>
          </a:ln>
          <a:effectLst/>
        </c:spPr>
        <c:marker>
          <c:symbol val="none"/>
        </c:marker>
      </c:pivotFmt>
      <c:pivotFmt>
        <c:idx val="74"/>
        <c:spPr>
          <a:solidFill>
            <a:schemeClr val="accent1"/>
          </a:solidFill>
          <a:ln>
            <a:noFill/>
          </a:ln>
          <a:effectLst/>
        </c:spPr>
        <c:marker>
          <c:symbol val="none"/>
        </c:marker>
      </c:pivotFmt>
      <c:pivotFmt>
        <c:idx val="75"/>
        <c:spPr>
          <a:solidFill>
            <a:schemeClr val="accent1"/>
          </a:solidFill>
          <a:ln>
            <a:noFill/>
          </a:ln>
          <a:effectLst/>
        </c:spPr>
        <c:marker>
          <c:symbol val="none"/>
        </c:marker>
      </c:pivotFmt>
      <c:pivotFmt>
        <c:idx val="76"/>
        <c:spPr>
          <a:solidFill>
            <a:schemeClr val="accent1"/>
          </a:solidFill>
          <a:ln>
            <a:noFill/>
          </a:ln>
          <a:effectLst/>
        </c:spPr>
        <c:marker>
          <c:symbol val="none"/>
        </c:marker>
      </c:pivotFmt>
      <c:pivotFmt>
        <c:idx val="77"/>
        <c:spPr>
          <a:solidFill>
            <a:schemeClr val="accent1"/>
          </a:solidFill>
          <a:ln>
            <a:noFill/>
          </a:ln>
          <a:effectLst/>
        </c:spPr>
        <c:marker>
          <c:symbol val="none"/>
        </c:marker>
      </c:pivotFmt>
      <c:pivotFmt>
        <c:idx val="78"/>
        <c:spPr>
          <a:solidFill>
            <a:schemeClr val="accent1"/>
          </a:solidFill>
          <a:ln>
            <a:noFill/>
          </a:ln>
          <a:effectLst/>
        </c:spPr>
        <c:marker>
          <c:symbol val="none"/>
        </c:marker>
      </c:pivotFmt>
      <c:pivotFmt>
        <c:idx val="79"/>
        <c:spPr>
          <a:solidFill>
            <a:schemeClr val="accent1"/>
          </a:solidFill>
          <a:ln>
            <a:noFill/>
          </a:ln>
          <a:effectLst/>
        </c:spPr>
        <c:marker>
          <c:symbol val="none"/>
        </c:marker>
      </c:pivotFmt>
      <c:pivotFmt>
        <c:idx val="80"/>
        <c:spPr>
          <a:solidFill>
            <a:schemeClr val="accent1"/>
          </a:solidFill>
          <a:ln>
            <a:noFill/>
          </a:ln>
          <a:effectLst/>
        </c:spPr>
        <c:marker>
          <c:symbol val="none"/>
        </c:marker>
      </c:pivotFmt>
      <c:pivotFmt>
        <c:idx val="81"/>
        <c:spPr>
          <a:solidFill>
            <a:schemeClr val="accent1"/>
          </a:solidFill>
          <a:ln w="28575" cap="rnd">
            <a:solidFill>
              <a:schemeClr val="accent1"/>
            </a:solidFill>
            <a:round/>
          </a:ln>
          <a:effectLst/>
        </c:spPr>
        <c:marker>
          <c:symbol val="circle"/>
          <c:size val="5"/>
          <c:spPr>
            <a:solidFill>
              <a:schemeClr val="accent3"/>
            </a:solidFill>
            <a:ln w="9525">
              <a:solidFill>
                <a:schemeClr val="accent3"/>
              </a:solidFill>
            </a:ln>
            <a:effectLst/>
          </c:spPr>
        </c:marker>
      </c:pivotFmt>
      <c:pivotFmt>
        <c:idx val="82"/>
        <c:spPr>
          <a:solidFill>
            <a:schemeClr val="accent1"/>
          </a:solidFill>
          <a:ln>
            <a:noFill/>
          </a:ln>
          <a:effectLst/>
        </c:spPr>
        <c:marker>
          <c:symbol val="none"/>
        </c:marker>
      </c:pivotFmt>
      <c:pivotFmt>
        <c:idx val="83"/>
        <c:spPr>
          <a:solidFill>
            <a:schemeClr val="accent1"/>
          </a:solidFill>
          <a:ln>
            <a:noFill/>
          </a:ln>
          <a:effectLst/>
        </c:spPr>
        <c:marker>
          <c:symbol val="none"/>
        </c:marker>
      </c:pivotFmt>
      <c:pivotFmt>
        <c:idx val="84"/>
        <c:spPr>
          <a:solidFill>
            <a:schemeClr val="accent1"/>
          </a:solidFill>
          <a:ln>
            <a:noFill/>
          </a:ln>
          <a:effectLst/>
        </c:spPr>
        <c:marker>
          <c:symbol val="none"/>
        </c:marker>
      </c:pivotFmt>
      <c:pivotFmt>
        <c:idx val="85"/>
        <c:spPr>
          <a:solidFill>
            <a:schemeClr val="accent1"/>
          </a:solidFill>
          <a:ln>
            <a:noFill/>
          </a:ln>
          <a:effectLst/>
        </c:spPr>
        <c:marker>
          <c:symbol val="none"/>
        </c:marker>
      </c:pivotFmt>
      <c:pivotFmt>
        <c:idx val="86"/>
        <c:spPr>
          <a:solidFill>
            <a:schemeClr val="accent1"/>
          </a:solidFill>
          <a:ln>
            <a:noFill/>
          </a:ln>
          <a:effectLst/>
        </c:spPr>
        <c:marker>
          <c:symbol val="none"/>
        </c:marker>
      </c:pivotFmt>
      <c:pivotFmt>
        <c:idx val="87"/>
        <c:spPr>
          <a:solidFill>
            <a:schemeClr val="accent1"/>
          </a:solidFill>
          <a:ln>
            <a:noFill/>
          </a:ln>
          <a:effectLst/>
        </c:spPr>
        <c:marker>
          <c:symbol val="none"/>
        </c:marker>
      </c:pivotFmt>
      <c:pivotFmt>
        <c:idx val="88"/>
        <c:spPr>
          <a:solidFill>
            <a:schemeClr val="accent1"/>
          </a:solidFill>
          <a:ln>
            <a:noFill/>
          </a:ln>
          <a:effectLst/>
        </c:spPr>
        <c:marker>
          <c:symbol val="none"/>
        </c:marker>
      </c:pivotFmt>
      <c:pivotFmt>
        <c:idx val="89"/>
        <c:spPr>
          <a:solidFill>
            <a:schemeClr val="accent1"/>
          </a:solidFill>
          <a:ln>
            <a:noFill/>
          </a:ln>
          <a:effectLst/>
        </c:spPr>
        <c:marker>
          <c:symbol val="none"/>
        </c:marker>
      </c:pivotFmt>
      <c:pivotFmt>
        <c:idx val="90"/>
        <c:spPr>
          <a:solidFill>
            <a:schemeClr val="accent1"/>
          </a:solidFill>
          <a:ln>
            <a:noFill/>
          </a:ln>
          <a:effectLst/>
        </c:spPr>
        <c:marker>
          <c:symbol val="none"/>
        </c:marker>
      </c:pivotFmt>
      <c:pivotFmt>
        <c:idx val="91"/>
        <c:spPr>
          <a:solidFill>
            <a:schemeClr val="accent1"/>
          </a:solidFill>
          <a:ln>
            <a:noFill/>
          </a:ln>
          <a:effectLst/>
        </c:spPr>
        <c:marker>
          <c:symbol val="none"/>
        </c:marker>
      </c:pivotFmt>
      <c:pivotFmt>
        <c:idx val="92"/>
        <c:spPr>
          <a:solidFill>
            <a:schemeClr val="accent1"/>
          </a:solidFill>
          <a:ln>
            <a:noFill/>
          </a:ln>
          <a:effectLst/>
        </c:spPr>
        <c:marker>
          <c:symbol val="none"/>
        </c:marker>
      </c:pivotFmt>
      <c:pivotFmt>
        <c:idx val="93"/>
        <c:spPr>
          <a:solidFill>
            <a:schemeClr val="accent1"/>
          </a:solidFill>
          <a:ln>
            <a:noFill/>
          </a:ln>
          <a:effectLst/>
        </c:spPr>
        <c:marker>
          <c:symbol val="none"/>
        </c:marker>
      </c:pivotFmt>
      <c:pivotFmt>
        <c:idx val="94"/>
        <c:spPr>
          <a:solidFill>
            <a:schemeClr val="accent1"/>
          </a:solidFill>
          <a:ln>
            <a:noFill/>
          </a:ln>
          <a:effectLst/>
        </c:spPr>
        <c:marker>
          <c:symbol val="none"/>
        </c:marker>
      </c:pivotFmt>
      <c:pivotFmt>
        <c:idx val="95"/>
        <c:spPr>
          <a:solidFill>
            <a:schemeClr val="accent1"/>
          </a:solidFill>
          <a:ln>
            <a:noFill/>
          </a:ln>
          <a:effectLst/>
        </c:spPr>
        <c:marker>
          <c:symbol val="none"/>
        </c:marker>
      </c:pivotFmt>
      <c:pivotFmt>
        <c:idx val="96"/>
        <c:spPr>
          <a:solidFill>
            <a:schemeClr val="accent1"/>
          </a:solidFill>
          <a:ln>
            <a:noFill/>
          </a:ln>
          <a:effectLst/>
        </c:spPr>
        <c:marker>
          <c:symbol val="none"/>
        </c:marker>
      </c:pivotFmt>
      <c:pivotFmt>
        <c:idx val="97"/>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pivotFmt>
      <c:pivotFmt>
        <c:idx val="98"/>
        <c:spPr>
          <a:solidFill>
            <a:schemeClr val="accent1"/>
          </a:solidFill>
          <a:ln>
            <a:noFill/>
          </a:ln>
          <a:effectLst/>
        </c:spPr>
        <c:marker>
          <c:symbol val="none"/>
        </c:marker>
      </c:pivotFmt>
      <c:pivotFmt>
        <c:idx val="99"/>
        <c:spPr>
          <a:solidFill>
            <a:schemeClr val="accent1"/>
          </a:solidFill>
          <a:ln>
            <a:noFill/>
          </a:ln>
          <a:effectLst/>
        </c:spPr>
        <c:marker>
          <c:symbol val="none"/>
        </c:marker>
      </c:pivotFmt>
      <c:pivotFmt>
        <c:idx val="100"/>
        <c:spPr>
          <a:solidFill>
            <a:schemeClr val="accent1"/>
          </a:solidFill>
          <a:ln>
            <a:noFill/>
          </a:ln>
          <a:effectLst/>
        </c:spPr>
        <c:marker>
          <c:symbol val="none"/>
        </c:marker>
      </c:pivotFmt>
      <c:pivotFmt>
        <c:idx val="101"/>
        <c:spPr>
          <a:solidFill>
            <a:schemeClr val="accent1"/>
          </a:solidFill>
          <a:ln>
            <a:noFill/>
          </a:ln>
          <a:effectLst/>
        </c:spPr>
        <c:marker>
          <c:symbol val="none"/>
        </c:marker>
      </c:pivotFmt>
      <c:pivotFmt>
        <c:idx val="102"/>
        <c:spPr>
          <a:solidFill>
            <a:schemeClr val="accent1"/>
          </a:solidFill>
          <a:ln>
            <a:noFill/>
          </a:ln>
          <a:effectLst/>
        </c:spPr>
        <c:marker>
          <c:symbol val="none"/>
        </c:marker>
      </c:pivotFmt>
      <c:pivotFmt>
        <c:idx val="103"/>
        <c:spPr>
          <a:solidFill>
            <a:schemeClr val="accent1"/>
          </a:solidFill>
          <a:ln>
            <a:noFill/>
          </a:ln>
          <a:effectLst/>
        </c:spPr>
        <c:marker>
          <c:symbol val="none"/>
        </c:marker>
      </c:pivotFmt>
      <c:pivotFmt>
        <c:idx val="104"/>
        <c:spPr>
          <a:solidFill>
            <a:schemeClr val="accent1"/>
          </a:solidFill>
          <a:ln>
            <a:noFill/>
          </a:ln>
          <a:effectLst/>
        </c:spPr>
        <c:marker>
          <c:symbol val="none"/>
        </c:marker>
      </c:pivotFmt>
      <c:pivotFmt>
        <c:idx val="105"/>
        <c:spPr>
          <a:solidFill>
            <a:schemeClr val="accent1"/>
          </a:solidFill>
          <a:ln>
            <a:noFill/>
          </a:ln>
          <a:effectLst/>
        </c:spPr>
        <c:marker>
          <c:symbol val="none"/>
        </c:marker>
      </c:pivotFmt>
      <c:pivotFmt>
        <c:idx val="106"/>
        <c:spPr>
          <a:solidFill>
            <a:schemeClr val="accent1"/>
          </a:solidFill>
          <a:ln>
            <a:noFill/>
          </a:ln>
          <a:effectLst/>
        </c:spPr>
        <c:marker>
          <c:symbol val="none"/>
        </c:marker>
      </c:pivotFmt>
      <c:pivotFmt>
        <c:idx val="107"/>
        <c:spPr>
          <a:solidFill>
            <a:schemeClr val="accent1"/>
          </a:solidFill>
          <a:ln>
            <a:noFill/>
          </a:ln>
          <a:effectLst/>
        </c:spPr>
        <c:marker>
          <c:symbol val="none"/>
        </c:marker>
      </c:pivotFmt>
      <c:pivotFmt>
        <c:idx val="108"/>
        <c:spPr>
          <a:solidFill>
            <a:schemeClr val="accent1"/>
          </a:solidFill>
          <a:ln>
            <a:noFill/>
          </a:ln>
          <a:effectLst/>
        </c:spPr>
        <c:marker>
          <c:symbol val="none"/>
        </c:marker>
      </c:pivotFmt>
      <c:pivotFmt>
        <c:idx val="109"/>
        <c:spPr>
          <a:solidFill>
            <a:schemeClr val="accent1"/>
          </a:solidFill>
          <a:ln>
            <a:noFill/>
          </a:ln>
          <a:effectLst/>
        </c:spPr>
        <c:marker>
          <c:symbol val="none"/>
        </c:marker>
      </c:pivotFmt>
      <c:pivotFmt>
        <c:idx val="110"/>
        <c:spPr>
          <a:solidFill>
            <a:schemeClr val="accent1"/>
          </a:solidFill>
          <a:ln>
            <a:noFill/>
          </a:ln>
          <a:effectLst/>
        </c:spPr>
        <c:marker>
          <c:symbol val="none"/>
        </c:marker>
      </c:pivotFmt>
      <c:pivotFmt>
        <c:idx val="111"/>
        <c:spPr>
          <a:solidFill>
            <a:schemeClr val="accent1"/>
          </a:solidFill>
          <a:ln>
            <a:noFill/>
          </a:ln>
          <a:effectLst/>
        </c:spPr>
        <c:marker>
          <c:symbol val="none"/>
        </c:marker>
      </c:pivotFmt>
      <c:pivotFmt>
        <c:idx val="112"/>
        <c:spPr>
          <a:solidFill>
            <a:schemeClr val="accent1"/>
          </a:solidFill>
          <a:ln>
            <a:noFill/>
          </a:ln>
          <a:effectLst/>
        </c:spPr>
        <c:marker>
          <c:symbol val="none"/>
        </c:marker>
      </c:pivotFmt>
      <c:pivotFmt>
        <c:idx val="113"/>
        <c:spPr>
          <a:solidFill>
            <a:schemeClr val="accent1"/>
          </a:solidFill>
          <a:ln>
            <a:noFill/>
          </a:ln>
          <a:effectLst/>
        </c:spPr>
        <c:marker>
          <c:symbol val="none"/>
        </c:marker>
      </c:pivotFmt>
      <c:pivotFmt>
        <c:idx val="114"/>
        <c:spPr>
          <a:solidFill>
            <a:schemeClr val="accent1"/>
          </a:solidFill>
          <a:ln>
            <a:noFill/>
          </a:ln>
          <a:effectLst/>
        </c:spPr>
        <c:marker>
          <c:symbol val="none"/>
        </c:marker>
      </c:pivotFmt>
      <c:pivotFmt>
        <c:idx val="115"/>
        <c:spPr>
          <a:solidFill>
            <a:schemeClr val="accent1"/>
          </a:solidFill>
          <a:ln>
            <a:noFill/>
          </a:ln>
          <a:effectLst/>
        </c:spPr>
        <c:marker>
          <c:symbol val="none"/>
        </c:marker>
      </c:pivotFmt>
      <c:pivotFmt>
        <c:idx val="116"/>
        <c:spPr>
          <a:solidFill>
            <a:schemeClr val="accent1"/>
          </a:solidFill>
          <a:ln>
            <a:noFill/>
          </a:ln>
          <a:effectLst/>
        </c:spPr>
        <c:marker>
          <c:symbol val="none"/>
        </c:marker>
      </c:pivotFmt>
      <c:pivotFmt>
        <c:idx val="117"/>
        <c:spPr>
          <a:solidFill>
            <a:schemeClr val="accent1"/>
          </a:solidFill>
          <a:ln>
            <a:noFill/>
          </a:ln>
          <a:effectLst/>
        </c:spPr>
        <c:marker>
          <c:symbol val="none"/>
        </c:marker>
      </c:pivotFmt>
      <c:pivotFmt>
        <c:idx val="118"/>
        <c:spPr>
          <a:solidFill>
            <a:schemeClr val="accent1"/>
          </a:solidFill>
          <a:ln>
            <a:noFill/>
          </a:ln>
          <a:effectLst/>
        </c:spPr>
        <c:marker>
          <c:symbol val="none"/>
        </c:marker>
      </c:pivotFmt>
      <c:pivotFmt>
        <c:idx val="119"/>
        <c:spPr>
          <a:solidFill>
            <a:schemeClr val="accent1"/>
          </a:solidFill>
          <a:ln>
            <a:noFill/>
          </a:ln>
          <a:effectLst/>
        </c:spPr>
        <c:marker>
          <c:symbol val="none"/>
        </c:marker>
      </c:pivotFmt>
      <c:pivotFmt>
        <c:idx val="120"/>
        <c:spPr>
          <a:solidFill>
            <a:schemeClr val="accent1"/>
          </a:solidFill>
          <a:ln>
            <a:noFill/>
          </a:ln>
          <a:effectLst/>
        </c:spPr>
        <c:marker>
          <c:symbol val="none"/>
        </c:marker>
      </c:pivotFmt>
      <c:pivotFmt>
        <c:idx val="121"/>
        <c:spPr>
          <a:solidFill>
            <a:schemeClr val="accent1"/>
          </a:solidFill>
          <a:ln>
            <a:noFill/>
          </a:ln>
          <a:effectLst/>
        </c:spPr>
        <c:marker>
          <c:symbol val="none"/>
        </c:marker>
      </c:pivotFmt>
      <c:pivotFmt>
        <c:idx val="122"/>
        <c:spPr>
          <a:solidFill>
            <a:schemeClr val="accent1"/>
          </a:solidFill>
          <a:ln>
            <a:noFill/>
          </a:ln>
          <a:effectLst/>
        </c:spPr>
        <c:marker>
          <c:symbol val="none"/>
        </c:marker>
      </c:pivotFmt>
      <c:pivotFmt>
        <c:idx val="123"/>
        <c:spPr>
          <a:solidFill>
            <a:schemeClr val="accent1"/>
          </a:solidFill>
          <a:ln>
            <a:noFill/>
          </a:ln>
          <a:effectLst/>
        </c:spPr>
        <c:marker>
          <c:symbol val="none"/>
        </c:marker>
      </c:pivotFmt>
      <c:pivotFmt>
        <c:idx val="124"/>
        <c:spPr>
          <a:solidFill>
            <a:schemeClr val="accent1"/>
          </a:solidFill>
          <a:ln>
            <a:noFill/>
          </a:ln>
          <a:effectLst/>
        </c:spPr>
        <c:marker>
          <c:symbol val="none"/>
        </c:marker>
      </c:pivotFmt>
      <c:pivotFmt>
        <c:idx val="125"/>
        <c:spPr>
          <a:solidFill>
            <a:schemeClr val="accent1"/>
          </a:solidFill>
          <a:ln>
            <a:noFill/>
          </a:ln>
          <a:effectLst/>
        </c:spPr>
        <c:marker>
          <c:symbol val="none"/>
        </c:marker>
      </c:pivotFmt>
      <c:pivotFmt>
        <c:idx val="126"/>
        <c:spPr>
          <a:solidFill>
            <a:schemeClr val="accent1"/>
          </a:solidFill>
          <a:ln>
            <a:noFill/>
          </a:ln>
          <a:effectLst/>
        </c:spPr>
        <c:marker>
          <c:symbol val="none"/>
        </c:marker>
      </c:pivotFmt>
      <c:pivotFmt>
        <c:idx val="127"/>
        <c:spPr>
          <a:solidFill>
            <a:schemeClr val="accent1"/>
          </a:solidFill>
          <a:ln>
            <a:noFill/>
          </a:ln>
          <a:effectLst/>
        </c:spPr>
        <c:marker>
          <c:symbol val="none"/>
        </c:marker>
      </c:pivotFmt>
      <c:pivotFmt>
        <c:idx val="128"/>
        <c:spPr>
          <a:solidFill>
            <a:schemeClr val="accent1"/>
          </a:solidFill>
          <a:ln>
            <a:noFill/>
          </a:ln>
          <a:effectLst/>
        </c:spPr>
        <c:marker>
          <c:symbol val="none"/>
        </c:marker>
      </c:pivotFmt>
      <c:pivotFmt>
        <c:idx val="129"/>
        <c:spPr>
          <a:solidFill>
            <a:schemeClr val="accent1"/>
          </a:solidFill>
          <a:ln>
            <a:noFill/>
          </a:ln>
          <a:effectLst/>
        </c:spPr>
        <c:marker>
          <c:symbol val="none"/>
        </c:marker>
      </c:pivotFmt>
      <c:pivotFmt>
        <c:idx val="130"/>
        <c:spPr>
          <a:solidFill>
            <a:schemeClr val="accent1"/>
          </a:solidFill>
          <a:ln>
            <a:noFill/>
          </a:ln>
          <a:effectLst/>
        </c:spPr>
        <c:marker>
          <c:symbol val="none"/>
        </c:marker>
      </c:pivotFmt>
      <c:pivotFmt>
        <c:idx val="131"/>
        <c:spPr>
          <a:solidFill>
            <a:schemeClr val="accent1"/>
          </a:solidFill>
          <a:ln>
            <a:noFill/>
          </a:ln>
          <a:effectLst/>
        </c:spPr>
        <c:marker>
          <c:symbol val="none"/>
        </c:marker>
      </c:pivotFmt>
      <c:pivotFmt>
        <c:idx val="132"/>
        <c:spPr>
          <a:solidFill>
            <a:schemeClr val="accent1"/>
          </a:solidFill>
          <a:ln>
            <a:noFill/>
          </a:ln>
          <a:effectLst/>
        </c:spPr>
        <c:marker>
          <c:symbol val="none"/>
        </c:marker>
      </c:pivotFmt>
      <c:pivotFmt>
        <c:idx val="133"/>
        <c:spPr>
          <a:solidFill>
            <a:schemeClr val="accent1"/>
          </a:solidFill>
          <a:ln>
            <a:noFill/>
          </a:ln>
          <a:effectLst/>
        </c:spPr>
        <c:marker>
          <c:symbol val="none"/>
        </c:marker>
      </c:pivotFmt>
      <c:pivotFmt>
        <c:idx val="134"/>
        <c:spPr>
          <a:solidFill>
            <a:schemeClr val="accent1"/>
          </a:solidFill>
          <a:ln>
            <a:noFill/>
          </a:ln>
          <a:effectLst/>
        </c:spPr>
        <c:marker>
          <c:symbol val="none"/>
        </c:marker>
      </c:pivotFmt>
      <c:pivotFmt>
        <c:idx val="135"/>
        <c:spPr>
          <a:solidFill>
            <a:schemeClr val="accent1"/>
          </a:solidFill>
          <a:ln>
            <a:noFill/>
          </a:ln>
          <a:effectLst/>
        </c:spPr>
        <c:marker>
          <c:symbol val="none"/>
        </c:marker>
      </c:pivotFmt>
      <c:pivotFmt>
        <c:idx val="136"/>
        <c:spPr>
          <a:solidFill>
            <a:schemeClr val="accent1"/>
          </a:solidFill>
          <a:ln>
            <a:noFill/>
          </a:ln>
          <a:effectLst/>
        </c:spPr>
        <c:marker>
          <c:symbol val="none"/>
        </c:marker>
      </c:pivotFmt>
    </c:pivotFmts>
    <c:plotArea>
      <c:layout/>
      <c:barChart>
        <c:barDir val="col"/>
        <c:grouping val="clustered"/>
        <c:varyColors val="0"/>
        <c:ser>
          <c:idx val="0"/>
          <c:order val="0"/>
          <c:tx>
            <c:strRef>
              <c:f>'Curva ABC'!$D$14</c:f>
              <c:strCache>
                <c:ptCount val="1"/>
                <c:pt idx="0">
                  <c:v>Orç Vigente em US$ X mil</c:v>
                </c:pt>
              </c:strCache>
            </c:strRef>
          </c:tx>
          <c:spPr>
            <a:solidFill>
              <a:schemeClr val="accent1"/>
            </a:solidFill>
            <a:ln>
              <a:noFill/>
            </a:ln>
            <a:effectLst/>
          </c:spPr>
          <c:invertIfNegative val="0"/>
          <c:cat>
            <c:strRef>
              <c:f>'Curva ABC'!$C$15:$C$61</c:f>
              <c:strCache>
                <c:ptCount val="46"/>
                <c:pt idx="0">
                  <c:v>Obra do Sistema de Esgotamento Sanitário da Cidade de Bezerros</c:v>
                </c:pt>
                <c:pt idx="1">
                  <c:v>Implantação da primeira etapa do SES de Belo Jardim - Execução das Obras de Implantação da ETE Belo Jardim</c:v>
                </c:pt>
                <c:pt idx="2">
                  <c:v>Obras de Adequação da ETE do Sistema de Esgotamento Sanitário de Escada</c:v>
                </c:pt>
                <c:pt idx="3">
                  <c:v>Obras do Sistema de Esgotamento Sanitário da Cidade de Caruaru Demais Etapas com Recursos BID - Obras de Implantação do SES Alto do Moura e Rendeiras</c:v>
                </c:pt>
                <c:pt idx="4">
                  <c:v>Contratação da execução das obras dos parques de Caruaru, Bezerros, São Caetano, belo Jardim, Gravatá e Escada.</c:v>
                </c:pt>
                <c:pt idx="5">
                  <c:v>Aquisição de Reservatórios Hidropneumáticos antigolpe de Aríate em Aço carbono (50m3)</c:v>
                </c:pt>
                <c:pt idx="6">
                  <c:v>Obra do SES da Cidade de Gravatá 1ª Etapa -  Ligações Intradomiciliares, ramais e redes complementares.</c:v>
                </c:pt>
                <c:pt idx="7">
                  <c:v>Aquisição e Montagem de Reservatórios Metálicos</c:v>
                </c:pt>
                <c:pt idx="8">
                  <c:v>Aquisição de Bens e Equipamentos de Grande Porte para a Manutenção dos SES - 2ª Etapa</c:v>
                </c:pt>
                <c:pt idx="9">
                  <c:v>Obras do Sistema de Esgotamento Sanitário da Cidade de Caruaru Demais Etapas com Recursos BID - .Obras de Implantação da ETE do SES Alto do Moura e Rendeiras</c:v>
                </c:pt>
                <c:pt idx="10">
                  <c:v>Limpeza, Desobstrução, Cadastramento e Filmagem da Rede de Esgotamento do SES Caruaru - 2ª Etapa</c:v>
                </c:pt>
                <c:pt idx="11">
                  <c:v>Aquisição de materiais para obra do sistema de esgotamento sanitário da cidade de Belo Jardim - Aquisição de Equipamentos (Tubos)</c:v>
                </c:pt>
                <c:pt idx="12">
                  <c:v>Construção de Infraestrutura para alimentação em média tensão para as Estações de Bombeamento para adutora de Serro Azul.</c:v>
                </c:pt>
                <c:pt idx="13">
                  <c:v>Restauração Florestal de APPs de Cursos d´água e nascente na Bacia do Rio Ipojuca - Pré-Plantio e Plantio </c:v>
                </c:pt>
                <c:pt idx="14">
                  <c:v>Avaliação Final do Programa PSA IPOJUCA</c:v>
                </c:pt>
                <c:pt idx="15">
                  <c:v>Aquisição de Hidrômetros para as cidades contempladas com o SES no âmbito do Programa PSA IPOJUCA.</c:v>
                </c:pt>
                <c:pt idx="16">
                  <c:v>Aquisição de materiais para obra do sistema de esgotamento sanitário da cidade de Bezerros - Aquisição de Equipamentos</c:v>
                </c:pt>
                <c:pt idx="17">
                  <c:v>Restauração Florestal de APPs de Cursos d´água e nascente na Bacia do Rio Ipojuca - Cercamento </c:v>
                </c:pt>
                <c:pt idx="18">
                  <c:v>Aquisição de equipamentos para o laboratórios, Regional de água de Belo Jardim, Central de água, Central de esgoto e Regional de esgoto de Caruaru;</c:v>
                </c:pt>
                <c:pt idx="19">
                  <c:v>Obras do Sistema de Esgotamento Sanitário da Cidade de Caruaru Demais Etapas com Recursos BID - Aquisição de Equipamentos para as Obras de Implantação do SES Alto do Moura e Rendeiras.</c:v>
                </c:pt>
                <c:pt idx="20">
                  <c:v>Aquisição de Bens e Equipamentosde  para a Manutenção dos SES (Veículos) - 2ª Etapa</c:v>
                </c:pt>
                <c:pt idx="21">
                  <c:v>Integração da Adutora de Serro Azul - Substituição de adutora entre o municípios de Belo Jardim e São Bento do Una.</c:v>
                </c:pt>
                <c:pt idx="22">
                  <c:v>Obras da Modernização dos Viveiro Florestal de Bonito</c:v>
                </c:pt>
                <c:pt idx="23">
                  <c:v>Implantação do Projeto de Compensação e Reposição Florestal para a adutora de Serro Azul</c:v>
                </c:pt>
                <c:pt idx="24">
                  <c:v>Implantação de unidade fotovoltáica</c:v>
                </c:pt>
                <c:pt idx="25">
                  <c:v>Apoio à Elaboração de Planos Regionais de Água e Esgoto nas bacias dos Rios Una e Sirinhaém</c:v>
                </c:pt>
                <c:pt idx="26">
                  <c:v>Limpeza, Desobstrução, Cadastramento da Rede de Esgotamento do SES Escada </c:v>
                </c:pt>
                <c:pt idx="27">
                  <c:v>Estruturação do monitoramento da qualidade de água na BRI - Aquisição de bens e equipamentos (software e Hardware).</c:v>
                </c:pt>
                <c:pt idx="28">
                  <c:v>Aquisição de móveis corporativos para os laboratórios regionais de água de Belo jardim e de esgoto de Caruaru, laboratórios Centrais de água e esgoto e núcleos regionais de Caruaru e Belo Jardim.</c:v>
                </c:pt>
                <c:pt idx="29">
                  <c:v>Obras do Sistema de Esgotamento Sanitário da Cidade de Caruaru Demais Etapas com Recursos BID - Aquisição de Equipamentos para as Obras de Requalificação de 6 elevatórias.</c:v>
                </c:pt>
                <c:pt idx="30">
                  <c:v>Implantação de Plataforma Integrada de Gestão, Controle e Monitoramento de Licitações</c:v>
                </c:pt>
                <c:pt idx="31">
                  <c:v>Obra do Sistema de Esgotamento Sanitário da Cidade de Tacaimbó - Obras Complementares</c:v>
                </c:pt>
                <c:pt idx="32">
                  <c:v>Modernização dos suprimentos de Tecnologia da Informação da COMPESA - Aquisição de Hardware e Software para atender demandas de atualização tecnologica.</c:v>
                </c:pt>
                <c:pt idx="33">
                  <c:v>Controle Tecnológico das Obras dos SES </c:v>
                </c:pt>
                <c:pt idx="34">
                  <c:v>Aquisição de bens e equipamentos (software e Hardware) para o sistema de gestão de ramais de água e esgotos</c:v>
                </c:pt>
                <c:pt idx="35">
                  <c:v>Obra do Sistema de Esgotamento Sanitário da cidade de Escada 1ª Etapa - Aquisição de Material Complementar</c:v>
                </c:pt>
                <c:pt idx="36">
                  <c:v>Aquisição de Bens e Equipamentosde Pequeno Porte para a Manutenção dos SES -  - 2ª Etapa</c:v>
                </c:pt>
                <c:pt idx="37">
                  <c:v>Aquisição de Equipamentos para o Sistema Integrado de Suprimentos e Logística</c:v>
                </c:pt>
                <c:pt idx="38">
                  <c:v>Aquisição de equipamentos e materiais para o novo Laboratório da CPRH.</c:v>
                </c:pt>
                <c:pt idx="39">
                  <c:v>Estruturação das Unidades Regionais da CPRH - Realização das Oficinas Ambientais e Capacitação da Equipe Técnica.</c:v>
                </c:pt>
                <c:pt idx="40">
                  <c:v>Estruturação da unidade de geoprocessamento da APAC - Aquisição de solução para Data Discovery, do tipo (similar) QlikSense, com serviços de mentoring para transferência tecnológica.</c:v>
                </c:pt>
                <c:pt idx="41">
                  <c:v>Aquisição de bens de uso administrativo para nova sede da COMPESA - Solução de Projeção Multimídia</c:v>
                </c:pt>
                <c:pt idx="42">
                  <c:v>Consultores Individuais diversos</c:v>
                </c:pt>
                <c:pt idx="43">
                  <c:v>Consultoria Individual para Elaboração de proposta de modelo institucional e estratégias para implementação da responsabilidade socioambiental empresarial da COMPESA.</c:v>
                </c:pt>
                <c:pt idx="44">
                  <c:v>Consultoria Individual para Elaboração de programa de educação ambiental com ênfase na preservação florestal</c:v>
                </c:pt>
                <c:pt idx="45">
                  <c:v>Aquisição de Equipamentos/Hardware para Desenvolvimento/Testes de Sistemas</c:v>
                </c:pt>
              </c:strCache>
            </c:strRef>
          </c:cat>
          <c:val>
            <c:numRef>
              <c:f>'Curva ABC'!$D$15:$D$61</c:f>
              <c:numCache>
                <c:formatCode>_(* #,##0.00_);_(* \(#,##0.00\);_(* "-"??_);_(@_)</c:formatCode>
                <c:ptCount val="46"/>
                <c:pt idx="0">
                  <c:v>8284.09</c:v>
                </c:pt>
                <c:pt idx="1">
                  <c:v>6351.13</c:v>
                </c:pt>
                <c:pt idx="2">
                  <c:v>4418.18</c:v>
                </c:pt>
                <c:pt idx="3">
                  <c:v>4018.21</c:v>
                </c:pt>
                <c:pt idx="4">
                  <c:v>3210.62</c:v>
                </c:pt>
                <c:pt idx="5">
                  <c:v>2159.39</c:v>
                </c:pt>
                <c:pt idx="6">
                  <c:v>1380.68</c:v>
                </c:pt>
                <c:pt idx="7">
                  <c:v>1240.99</c:v>
                </c:pt>
                <c:pt idx="8">
                  <c:v>1202.57</c:v>
                </c:pt>
                <c:pt idx="9">
                  <c:v>1104.55</c:v>
                </c:pt>
                <c:pt idx="10">
                  <c:v>1000</c:v>
                </c:pt>
                <c:pt idx="11">
                  <c:v>937.9</c:v>
                </c:pt>
                <c:pt idx="12">
                  <c:v>909.88</c:v>
                </c:pt>
                <c:pt idx="13">
                  <c:v>828.41</c:v>
                </c:pt>
                <c:pt idx="14">
                  <c:v>760.33</c:v>
                </c:pt>
                <c:pt idx="15">
                  <c:v>552.27</c:v>
                </c:pt>
                <c:pt idx="16">
                  <c:v>524.66</c:v>
                </c:pt>
                <c:pt idx="17">
                  <c:v>469.43</c:v>
                </c:pt>
                <c:pt idx="18">
                  <c:v>436.23</c:v>
                </c:pt>
                <c:pt idx="19">
                  <c:v>417.3</c:v>
                </c:pt>
                <c:pt idx="20">
                  <c:v>396.26</c:v>
                </c:pt>
                <c:pt idx="21">
                  <c:v>331.36</c:v>
                </c:pt>
                <c:pt idx="22">
                  <c:v>288.74</c:v>
                </c:pt>
                <c:pt idx="23">
                  <c:v>276.14</c:v>
                </c:pt>
                <c:pt idx="24">
                  <c:v>276.14</c:v>
                </c:pt>
                <c:pt idx="25">
                  <c:v>262.26</c:v>
                </c:pt>
                <c:pt idx="26">
                  <c:v>250</c:v>
                </c:pt>
                <c:pt idx="27">
                  <c:v>239.29</c:v>
                </c:pt>
                <c:pt idx="28">
                  <c:v>220.91</c:v>
                </c:pt>
                <c:pt idx="29">
                  <c:v>212.34</c:v>
                </c:pt>
                <c:pt idx="30">
                  <c:v>205.76</c:v>
                </c:pt>
                <c:pt idx="31">
                  <c:v>179.49</c:v>
                </c:pt>
                <c:pt idx="32">
                  <c:v>166.94</c:v>
                </c:pt>
                <c:pt idx="33">
                  <c:v>158.91999999999999</c:v>
                </c:pt>
                <c:pt idx="34">
                  <c:v>138.07</c:v>
                </c:pt>
                <c:pt idx="35">
                  <c:v>124.26</c:v>
                </c:pt>
                <c:pt idx="36">
                  <c:v>101.62</c:v>
                </c:pt>
                <c:pt idx="37">
                  <c:v>99.86</c:v>
                </c:pt>
                <c:pt idx="38">
                  <c:v>82.84</c:v>
                </c:pt>
                <c:pt idx="39">
                  <c:v>82.84</c:v>
                </c:pt>
                <c:pt idx="40">
                  <c:v>82.84</c:v>
                </c:pt>
                <c:pt idx="41">
                  <c:v>46.94</c:v>
                </c:pt>
                <c:pt idx="42">
                  <c:v>27.61</c:v>
                </c:pt>
                <c:pt idx="43">
                  <c:v>19.329999999999998</c:v>
                </c:pt>
                <c:pt idx="44">
                  <c:v>19.329999999999998</c:v>
                </c:pt>
                <c:pt idx="45">
                  <c:v>8.9700000000000006</c:v>
                </c:pt>
              </c:numCache>
            </c:numRef>
          </c:val>
          <c:extLst>
            <c:ext xmlns:c16="http://schemas.microsoft.com/office/drawing/2014/chart" uri="{C3380CC4-5D6E-409C-BE32-E72D297353CC}">
              <c16:uniqueId val="{00000005-F988-4ED8-9681-37DCB976EAE4}"/>
            </c:ext>
          </c:extLst>
        </c:ser>
        <c:ser>
          <c:idx val="1"/>
          <c:order val="1"/>
          <c:tx>
            <c:strRef>
              <c:f>'Curva ABC'!$E$14</c:f>
              <c:strCache>
                <c:ptCount val="1"/>
                <c:pt idx="0">
                  <c:v>% Ação</c:v>
                </c:pt>
              </c:strCache>
            </c:strRef>
          </c:tx>
          <c:spPr>
            <a:solidFill>
              <a:schemeClr val="accent2"/>
            </a:solidFill>
            <a:ln>
              <a:noFill/>
            </a:ln>
            <a:effectLst/>
          </c:spPr>
          <c:invertIfNegative val="0"/>
          <c:cat>
            <c:strRef>
              <c:f>'Curva ABC'!$C$15:$C$61</c:f>
              <c:strCache>
                <c:ptCount val="46"/>
                <c:pt idx="0">
                  <c:v>Obra do Sistema de Esgotamento Sanitário da Cidade de Bezerros</c:v>
                </c:pt>
                <c:pt idx="1">
                  <c:v>Implantação da primeira etapa do SES de Belo Jardim - Execução das Obras de Implantação da ETE Belo Jardim</c:v>
                </c:pt>
                <c:pt idx="2">
                  <c:v>Obras de Adequação da ETE do Sistema de Esgotamento Sanitário de Escada</c:v>
                </c:pt>
                <c:pt idx="3">
                  <c:v>Obras do Sistema de Esgotamento Sanitário da Cidade de Caruaru Demais Etapas com Recursos BID - Obras de Implantação do SES Alto do Moura e Rendeiras</c:v>
                </c:pt>
                <c:pt idx="4">
                  <c:v>Contratação da execução das obras dos parques de Caruaru, Bezerros, São Caetano, belo Jardim, Gravatá e Escada.</c:v>
                </c:pt>
                <c:pt idx="5">
                  <c:v>Aquisição de Reservatórios Hidropneumáticos antigolpe de Aríate em Aço carbono (50m3)</c:v>
                </c:pt>
                <c:pt idx="6">
                  <c:v>Obra do SES da Cidade de Gravatá 1ª Etapa -  Ligações Intradomiciliares, ramais e redes complementares.</c:v>
                </c:pt>
                <c:pt idx="7">
                  <c:v>Aquisição e Montagem de Reservatórios Metálicos</c:v>
                </c:pt>
                <c:pt idx="8">
                  <c:v>Aquisição de Bens e Equipamentos de Grande Porte para a Manutenção dos SES - 2ª Etapa</c:v>
                </c:pt>
                <c:pt idx="9">
                  <c:v>Obras do Sistema de Esgotamento Sanitário da Cidade de Caruaru Demais Etapas com Recursos BID - .Obras de Implantação da ETE do SES Alto do Moura e Rendeiras</c:v>
                </c:pt>
                <c:pt idx="10">
                  <c:v>Limpeza, Desobstrução, Cadastramento e Filmagem da Rede de Esgotamento do SES Caruaru - 2ª Etapa</c:v>
                </c:pt>
                <c:pt idx="11">
                  <c:v>Aquisição de materiais para obra do sistema de esgotamento sanitário da cidade de Belo Jardim - Aquisição de Equipamentos (Tubos)</c:v>
                </c:pt>
                <c:pt idx="12">
                  <c:v>Construção de Infraestrutura para alimentação em média tensão para as Estações de Bombeamento para adutora de Serro Azul.</c:v>
                </c:pt>
                <c:pt idx="13">
                  <c:v>Restauração Florestal de APPs de Cursos d´água e nascente na Bacia do Rio Ipojuca - Pré-Plantio e Plantio </c:v>
                </c:pt>
                <c:pt idx="14">
                  <c:v>Avaliação Final do Programa PSA IPOJUCA</c:v>
                </c:pt>
                <c:pt idx="15">
                  <c:v>Aquisição de Hidrômetros para as cidades contempladas com o SES no âmbito do Programa PSA IPOJUCA.</c:v>
                </c:pt>
                <c:pt idx="16">
                  <c:v>Aquisição de materiais para obra do sistema de esgotamento sanitário da cidade de Bezerros - Aquisição de Equipamentos</c:v>
                </c:pt>
                <c:pt idx="17">
                  <c:v>Restauração Florestal de APPs de Cursos d´água e nascente na Bacia do Rio Ipojuca - Cercamento </c:v>
                </c:pt>
                <c:pt idx="18">
                  <c:v>Aquisição de equipamentos para o laboratórios, Regional de água de Belo Jardim, Central de água, Central de esgoto e Regional de esgoto de Caruaru;</c:v>
                </c:pt>
                <c:pt idx="19">
                  <c:v>Obras do Sistema de Esgotamento Sanitário da Cidade de Caruaru Demais Etapas com Recursos BID - Aquisição de Equipamentos para as Obras de Implantação do SES Alto do Moura e Rendeiras.</c:v>
                </c:pt>
                <c:pt idx="20">
                  <c:v>Aquisição de Bens e Equipamentosde  para a Manutenção dos SES (Veículos) - 2ª Etapa</c:v>
                </c:pt>
                <c:pt idx="21">
                  <c:v>Integração da Adutora de Serro Azul - Substituição de adutora entre o municípios de Belo Jardim e São Bento do Una.</c:v>
                </c:pt>
                <c:pt idx="22">
                  <c:v>Obras da Modernização dos Viveiro Florestal de Bonito</c:v>
                </c:pt>
                <c:pt idx="23">
                  <c:v>Implantação do Projeto de Compensação e Reposição Florestal para a adutora de Serro Azul</c:v>
                </c:pt>
                <c:pt idx="24">
                  <c:v>Implantação de unidade fotovoltáica</c:v>
                </c:pt>
                <c:pt idx="25">
                  <c:v>Apoio à Elaboração de Planos Regionais de Água e Esgoto nas bacias dos Rios Una e Sirinhaém</c:v>
                </c:pt>
                <c:pt idx="26">
                  <c:v>Limpeza, Desobstrução, Cadastramento da Rede de Esgotamento do SES Escada </c:v>
                </c:pt>
                <c:pt idx="27">
                  <c:v>Estruturação do monitoramento da qualidade de água na BRI - Aquisição de bens e equipamentos (software e Hardware).</c:v>
                </c:pt>
                <c:pt idx="28">
                  <c:v>Aquisição de móveis corporativos para os laboratórios regionais de água de Belo jardim e de esgoto de Caruaru, laboratórios Centrais de água e esgoto e núcleos regionais de Caruaru e Belo Jardim.</c:v>
                </c:pt>
                <c:pt idx="29">
                  <c:v>Obras do Sistema de Esgotamento Sanitário da Cidade de Caruaru Demais Etapas com Recursos BID - Aquisição de Equipamentos para as Obras de Requalificação de 6 elevatórias.</c:v>
                </c:pt>
                <c:pt idx="30">
                  <c:v>Implantação de Plataforma Integrada de Gestão, Controle e Monitoramento de Licitações</c:v>
                </c:pt>
                <c:pt idx="31">
                  <c:v>Obra do Sistema de Esgotamento Sanitário da Cidade de Tacaimbó - Obras Complementares</c:v>
                </c:pt>
                <c:pt idx="32">
                  <c:v>Modernização dos suprimentos de Tecnologia da Informação da COMPESA - Aquisição de Hardware e Software para atender demandas de atualização tecnologica.</c:v>
                </c:pt>
                <c:pt idx="33">
                  <c:v>Controle Tecnológico das Obras dos SES </c:v>
                </c:pt>
                <c:pt idx="34">
                  <c:v>Aquisição de bens e equipamentos (software e Hardware) para o sistema de gestão de ramais de água e esgotos</c:v>
                </c:pt>
                <c:pt idx="35">
                  <c:v>Obra do Sistema de Esgotamento Sanitário da cidade de Escada 1ª Etapa - Aquisição de Material Complementar</c:v>
                </c:pt>
                <c:pt idx="36">
                  <c:v>Aquisição de Bens e Equipamentosde Pequeno Porte para a Manutenção dos SES -  - 2ª Etapa</c:v>
                </c:pt>
                <c:pt idx="37">
                  <c:v>Aquisição de Equipamentos para o Sistema Integrado de Suprimentos e Logística</c:v>
                </c:pt>
                <c:pt idx="38">
                  <c:v>Aquisição de equipamentos e materiais para o novo Laboratório da CPRH.</c:v>
                </c:pt>
                <c:pt idx="39">
                  <c:v>Estruturação das Unidades Regionais da CPRH - Realização das Oficinas Ambientais e Capacitação da Equipe Técnica.</c:v>
                </c:pt>
                <c:pt idx="40">
                  <c:v>Estruturação da unidade de geoprocessamento da APAC - Aquisição de solução para Data Discovery, do tipo (similar) QlikSense, com serviços de mentoring para transferência tecnológica.</c:v>
                </c:pt>
                <c:pt idx="41">
                  <c:v>Aquisição de bens de uso administrativo para nova sede da COMPESA - Solução de Projeção Multimídia</c:v>
                </c:pt>
                <c:pt idx="42">
                  <c:v>Consultores Individuais diversos</c:v>
                </c:pt>
                <c:pt idx="43">
                  <c:v>Consultoria Individual para Elaboração de proposta de modelo institucional e estratégias para implementação da responsabilidade socioambiental empresarial da COMPESA.</c:v>
                </c:pt>
                <c:pt idx="44">
                  <c:v>Consultoria Individual para Elaboração de programa de educação ambiental com ênfase na preservação florestal</c:v>
                </c:pt>
                <c:pt idx="45">
                  <c:v>Aquisição de Equipamentos/Hardware para Desenvolvimento/Testes de Sistemas</c:v>
                </c:pt>
              </c:strCache>
            </c:strRef>
          </c:cat>
          <c:val>
            <c:numRef>
              <c:f>'Curva ABC'!$E$15:$E$61</c:f>
              <c:numCache>
                <c:formatCode>0.00%</c:formatCode>
                <c:ptCount val="46"/>
                <c:pt idx="0">
                  <c:v>0.18613473096139205</c:v>
                </c:pt>
                <c:pt idx="1">
                  <c:v>0.14270316641306721</c:v>
                </c:pt>
                <c:pt idx="2">
                  <c:v>9.9271826554154188E-2</c:v>
                </c:pt>
                <c:pt idx="3">
                  <c:v>9.0284924149348342E-2</c:v>
                </c:pt>
                <c:pt idx="4">
                  <c:v>7.2139231939689755E-2</c:v>
                </c:pt>
                <c:pt idx="5">
                  <c:v>4.8519206900301703E-2</c:v>
                </c:pt>
                <c:pt idx="6">
                  <c:v>3.1022417711996705E-2</c:v>
                </c:pt>
                <c:pt idx="7">
                  <c:v>2.7883731318198851E-2</c:v>
                </c:pt>
                <c:pt idx="8">
                  <c:v>2.702047459796323E-2</c:v>
                </c:pt>
                <c:pt idx="9">
                  <c:v>2.4818068983244457E-2</c:v>
                </c:pt>
                <c:pt idx="10">
                  <c:v>2.2468941182603286E-2</c:v>
                </c:pt>
                <c:pt idx="11">
                  <c:v>2.1073619935163622E-2</c:v>
                </c:pt>
                <c:pt idx="12">
                  <c:v>2.0444040203227078E-2</c:v>
                </c:pt>
                <c:pt idx="13">
                  <c:v>1.8613495565080386E-2</c:v>
                </c:pt>
                <c:pt idx="14">
                  <c:v>1.7083810049368757E-2</c:v>
                </c:pt>
                <c:pt idx="15">
                  <c:v>1.2408922146916315E-2</c:v>
                </c:pt>
                <c:pt idx="16">
                  <c:v>1.1788554680864639E-2</c:v>
                </c:pt>
                <c:pt idx="17">
                  <c:v>1.0547595059349461E-2</c:v>
                </c:pt>
                <c:pt idx="18">
                  <c:v>9.801626212087031E-3</c:v>
                </c:pt>
                <c:pt idx="19">
                  <c:v>9.3762891555003516E-3</c:v>
                </c:pt>
                <c:pt idx="20">
                  <c:v>8.9035426330183777E-3</c:v>
                </c:pt>
                <c:pt idx="21">
                  <c:v>7.4453083502674247E-3</c:v>
                </c:pt>
                <c:pt idx="22">
                  <c:v>6.4876820770648725E-3</c:v>
                </c:pt>
                <c:pt idx="23">
                  <c:v>6.2045734181640708E-3</c:v>
                </c:pt>
                <c:pt idx="24">
                  <c:v>6.2045734181640708E-3</c:v>
                </c:pt>
                <c:pt idx="25">
                  <c:v>5.892704514549537E-3</c:v>
                </c:pt>
                <c:pt idx="26">
                  <c:v>5.6172352956508215E-3</c:v>
                </c:pt>
                <c:pt idx="27">
                  <c:v>5.3765929355851401E-3</c:v>
                </c:pt>
                <c:pt idx="28">
                  <c:v>4.9636137966488914E-3</c:v>
                </c:pt>
                <c:pt idx="29">
                  <c:v>4.7710549707139817E-3</c:v>
                </c:pt>
                <c:pt idx="30">
                  <c:v>4.6232093377324519E-3</c:v>
                </c:pt>
                <c:pt idx="31">
                  <c:v>4.0329502528654642E-3</c:v>
                </c:pt>
                <c:pt idx="32">
                  <c:v>3.7509650410237922E-3</c:v>
                </c:pt>
                <c:pt idx="33">
                  <c:v>3.5707641327393136E-3</c:v>
                </c:pt>
                <c:pt idx="34">
                  <c:v>3.1022867090820354E-3</c:v>
                </c:pt>
                <c:pt idx="35">
                  <c:v>2.7919906313502844E-3</c:v>
                </c:pt>
                <c:pt idx="36">
                  <c:v>2.2832938029761461E-3</c:v>
                </c:pt>
                <c:pt idx="37">
                  <c:v>2.2437484664947641E-3</c:v>
                </c:pt>
                <c:pt idx="38">
                  <c:v>1.8613270875668562E-3</c:v>
                </c:pt>
                <c:pt idx="39">
                  <c:v>1.8613270875668562E-3</c:v>
                </c:pt>
                <c:pt idx="40">
                  <c:v>1.8613270875668562E-3</c:v>
                </c:pt>
                <c:pt idx="41">
                  <c:v>1.0546920991113982E-3</c:v>
                </c:pt>
                <c:pt idx="42">
                  <c:v>6.2036746605167667E-4</c:v>
                </c:pt>
                <c:pt idx="43">
                  <c:v>4.3432463305972149E-4</c:v>
                </c:pt>
                <c:pt idx="44">
                  <c:v>4.3432463305972149E-4</c:v>
                </c:pt>
                <c:pt idx="45">
                  <c:v>2.0154640240795148E-4</c:v>
                </c:pt>
              </c:numCache>
            </c:numRef>
          </c:val>
          <c:extLst>
            <c:ext xmlns:c16="http://schemas.microsoft.com/office/drawing/2014/chart" uri="{C3380CC4-5D6E-409C-BE32-E72D297353CC}">
              <c16:uniqueId val="{00000006-F988-4ED8-9681-37DCB976EAE4}"/>
            </c:ext>
          </c:extLst>
        </c:ser>
        <c:ser>
          <c:idx val="2"/>
          <c:order val="2"/>
          <c:tx>
            <c:strRef>
              <c:f>'Curva ABC'!$F$14</c:f>
              <c:strCache>
                <c:ptCount val="1"/>
                <c:pt idx="0">
                  <c:v>% Acumulado</c:v>
                </c:pt>
              </c:strCache>
            </c:strRef>
          </c:tx>
          <c:spPr>
            <a:solidFill>
              <a:schemeClr val="accent3"/>
            </a:solidFill>
            <a:ln>
              <a:noFill/>
            </a:ln>
            <a:effectLst/>
          </c:spPr>
          <c:invertIfNegative val="0"/>
          <c:cat>
            <c:strRef>
              <c:f>'Curva ABC'!$C$15:$C$61</c:f>
              <c:strCache>
                <c:ptCount val="46"/>
                <c:pt idx="0">
                  <c:v>Obra do Sistema de Esgotamento Sanitário da Cidade de Bezerros</c:v>
                </c:pt>
                <c:pt idx="1">
                  <c:v>Implantação da primeira etapa do SES de Belo Jardim - Execução das Obras de Implantação da ETE Belo Jardim</c:v>
                </c:pt>
                <c:pt idx="2">
                  <c:v>Obras de Adequação da ETE do Sistema de Esgotamento Sanitário de Escada</c:v>
                </c:pt>
                <c:pt idx="3">
                  <c:v>Obras do Sistema de Esgotamento Sanitário da Cidade de Caruaru Demais Etapas com Recursos BID - Obras de Implantação do SES Alto do Moura e Rendeiras</c:v>
                </c:pt>
                <c:pt idx="4">
                  <c:v>Contratação da execução das obras dos parques de Caruaru, Bezerros, São Caetano, belo Jardim, Gravatá e Escada.</c:v>
                </c:pt>
                <c:pt idx="5">
                  <c:v>Aquisição de Reservatórios Hidropneumáticos antigolpe de Aríate em Aço carbono (50m3)</c:v>
                </c:pt>
                <c:pt idx="6">
                  <c:v>Obra do SES da Cidade de Gravatá 1ª Etapa -  Ligações Intradomiciliares, ramais e redes complementares.</c:v>
                </c:pt>
                <c:pt idx="7">
                  <c:v>Aquisição e Montagem de Reservatórios Metálicos</c:v>
                </c:pt>
                <c:pt idx="8">
                  <c:v>Aquisição de Bens e Equipamentos de Grande Porte para a Manutenção dos SES - 2ª Etapa</c:v>
                </c:pt>
                <c:pt idx="9">
                  <c:v>Obras do Sistema de Esgotamento Sanitário da Cidade de Caruaru Demais Etapas com Recursos BID - .Obras de Implantação da ETE do SES Alto do Moura e Rendeiras</c:v>
                </c:pt>
                <c:pt idx="10">
                  <c:v>Limpeza, Desobstrução, Cadastramento e Filmagem da Rede de Esgotamento do SES Caruaru - 2ª Etapa</c:v>
                </c:pt>
                <c:pt idx="11">
                  <c:v>Aquisição de materiais para obra do sistema de esgotamento sanitário da cidade de Belo Jardim - Aquisição de Equipamentos (Tubos)</c:v>
                </c:pt>
                <c:pt idx="12">
                  <c:v>Construção de Infraestrutura para alimentação em média tensão para as Estações de Bombeamento para adutora de Serro Azul.</c:v>
                </c:pt>
                <c:pt idx="13">
                  <c:v>Restauração Florestal de APPs de Cursos d´água e nascente na Bacia do Rio Ipojuca - Pré-Plantio e Plantio </c:v>
                </c:pt>
                <c:pt idx="14">
                  <c:v>Avaliação Final do Programa PSA IPOJUCA</c:v>
                </c:pt>
                <c:pt idx="15">
                  <c:v>Aquisição de Hidrômetros para as cidades contempladas com o SES no âmbito do Programa PSA IPOJUCA.</c:v>
                </c:pt>
                <c:pt idx="16">
                  <c:v>Aquisição de materiais para obra do sistema de esgotamento sanitário da cidade de Bezerros - Aquisição de Equipamentos</c:v>
                </c:pt>
                <c:pt idx="17">
                  <c:v>Restauração Florestal de APPs de Cursos d´água e nascente na Bacia do Rio Ipojuca - Cercamento </c:v>
                </c:pt>
                <c:pt idx="18">
                  <c:v>Aquisição de equipamentos para o laboratórios, Regional de água de Belo Jardim, Central de água, Central de esgoto e Regional de esgoto de Caruaru;</c:v>
                </c:pt>
                <c:pt idx="19">
                  <c:v>Obras do Sistema de Esgotamento Sanitário da Cidade de Caruaru Demais Etapas com Recursos BID - Aquisição de Equipamentos para as Obras de Implantação do SES Alto do Moura e Rendeiras.</c:v>
                </c:pt>
                <c:pt idx="20">
                  <c:v>Aquisição de Bens e Equipamentosde  para a Manutenção dos SES (Veículos) - 2ª Etapa</c:v>
                </c:pt>
                <c:pt idx="21">
                  <c:v>Integração da Adutora de Serro Azul - Substituição de adutora entre o municípios de Belo Jardim e São Bento do Una.</c:v>
                </c:pt>
                <c:pt idx="22">
                  <c:v>Obras da Modernização dos Viveiro Florestal de Bonito</c:v>
                </c:pt>
                <c:pt idx="23">
                  <c:v>Implantação do Projeto de Compensação e Reposição Florestal para a adutora de Serro Azul</c:v>
                </c:pt>
                <c:pt idx="24">
                  <c:v>Implantação de unidade fotovoltáica</c:v>
                </c:pt>
                <c:pt idx="25">
                  <c:v>Apoio à Elaboração de Planos Regionais de Água e Esgoto nas bacias dos Rios Una e Sirinhaém</c:v>
                </c:pt>
                <c:pt idx="26">
                  <c:v>Limpeza, Desobstrução, Cadastramento da Rede de Esgotamento do SES Escada </c:v>
                </c:pt>
                <c:pt idx="27">
                  <c:v>Estruturação do monitoramento da qualidade de água na BRI - Aquisição de bens e equipamentos (software e Hardware).</c:v>
                </c:pt>
                <c:pt idx="28">
                  <c:v>Aquisição de móveis corporativos para os laboratórios regionais de água de Belo jardim e de esgoto de Caruaru, laboratórios Centrais de água e esgoto e núcleos regionais de Caruaru e Belo Jardim.</c:v>
                </c:pt>
                <c:pt idx="29">
                  <c:v>Obras do Sistema de Esgotamento Sanitário da Cidade de Caruaru Demais Etapas com Recursos BID - Aquisição de Equipamentos para as Obras de Requalificação de 6 elevatórias.</c:v>
                </c:pt>
                <c:pt idx="30">
                  <c:v>Implantação de Plataforma Integrada de Gestão, Controle e Monitoramento de Licitações</c:v>
                </c:pt>
                <c:pt idx="31">
                  <c:v>Obra do Sistema de Esgotamento Sanitário da Cidade de Tacaimbó - Obras Complementares</c:v>
                </c:pt>
                <c:pt idx="32">
                  <c:v>Modernização dos suprimentos de Tecnologia da Informação da COMPESA - Aquisição de Hardware e Software para atender demandas de atualização tecnologica.</c:v>
                </c:pt>
                <c:pt idx="33">
                  <c:v>Controle Tecnológico das Obras dos SES </c:v>
                </c:pt>
                <c:pt idx="34">
                  <c:v>Aquisição de bens e equipamentos (software e Hardware) para o sistema de gestão de ramais de água e esgotos</c:v>
                </c:pt>
                <c:pt idx="35">
                  <c:v>Obra do Sistema de Esgotamento Sanitário da cidade de Escada 1ª Etapa - Aquisição de Material Complementar</c:v>
                </c:pt>
                <c:pt idx="36">
                  <c:v>Aquisição de Bens e Equipamentosde Pequeno Porte para a Manutenção dos SES -  - 2ª Etapa</c:v>
                </c:pt>
                <c:pt idx="37">
                  <c:v>Aquisição de Equipamentos para o Sistema Integrado de Suprimentos e Logística</c:v>
                </c:pt>
                <c:pt idx="38">
                  <c:v>Aquisição de equipamentos e materiais para o novo Laboratório da CPRH.</c:v>
                </c:pt>
                <c:pt idx="39">
                  <c:v>Estruturação das Unidades Regionais da CPRH - Realização das Oficinas Ambientais e Capacitação da Equipe Técnica.</c:v>
                </c:pt>
                <c:pt idx="40">
                  <c:v>Estruturação da unidade de geoprocessamento da APAC - Aquisição de solução para Data Discovery, do tipo (similar) QlikSense, com serviços de mentoring para transferência tecnológica.</c:v>
                </c:pt>
                <c:pt idx="41">
                  <c:v>Aquisição de bens de uso administrativo para nova sede da COMPESA - Solução de Projeção Multimídia</c:v>
                </c:pt>
                <c:pt idx="42">
                  <c:v>Consultores Individuais diversos</c:v>
                </c:pt>
                <c:pt idx="43">
                  <c:v>Consultoria Individual para Elaboração de proposta de modelo institucional e estratégias para implementação da responsabilidade socioambiental empresarial da COMPESA.</c:v>
                </c:pt>
                <c:pt idx="44">
                  <c:v>Consultoria Individual para Elaboração de programa de educação ambiental com ênfase na preservação florestal</c:v>
                </c:pt>
                <c:pt idx="45">
                  <c:v>Aquisição de Equipamentos/Hardware para Desenvolvimento/Testes de Sistemas</c:v>
                </c:pt>
              </c:strCache>
            </c:strRef>
          </c:cat>
          <c:val>
            <c:numRef>
              <c:f>'Curva ABC'!$F$15:$F$61</c:f>
              <c:numCache>
                <c:formatCode>0.00%</c:formatCode>
                <c:ptCount val="46"/>
                <c:pt idx="0">
                  <c:v>0.18613473096139205</c:v>
                </c:pt>
                <c:pt idx="1">
                  <c:v>0.32883789737445929</c:v>
                </c:pt>
                <c:pt idx="2">
                  <c:v>0.42810972392861346</c:v>
                </c:pt>
                <c:pt idx="3">
                  <c:v>0.51839464807796176</c:v>
                </c:pt>
                <c:pt idx="4">
                  <c:v>0.5905338800176515</c:v>
                </c:pt>
                <c:pt idx="5">
                  <c:v>0.63905308691795326</c:v>
                </c:pt>
                <c:pt idx="6">
                  <c:v>0.67007550462994991</c:v>
                </c:pt>
                <c:pt idx="7">
                  <c:v>0.69795923594814879</c:v>
                </c:pt>
                <c:pt idx="8">
                  <c:v>0.7249797105461121</c:v>
                </c:pt>
                <c:pt idx="9">
                  <c:v>0.74979777952935656</c:v>
                </c:pt>
                <c:pt idx="10">
                  <c:v>0.7722667207119599</c:v>
                </c:pt>
                <c:pt idx="11">
                  <c:v>0.79334034064712355</c:v>
                </c:pt>
                <c:pt idx="12">
                  <c:v>0.81378438085035054</c:v>
                </c:pt>
                <c:pt idx="13">
                  <c:v>0.83239787641543095</c:v>
                </c:pt>
                <c:pt idx="14">
                  <c:v>0.84948168646479982</c:v>
                </c:pt>
                <c:pt idx="15">
                  <c:v>0.86189060861171607</c:v>
                </c:pt>
                <c:pt idx="16">
                  <c:v>0.87367916329258077</c:v>
                </c:pt>
                <c:pt idx="17">
                  <c:v>0.88422675835193021</c:v>
                </c:pt>
                <c:pt idx="18">
                  <c:v>0.89402838456401734</c:v>
                </c:pt>
                <c:pt idx="19">
                  <c:v>0.90340467371951771</c:v>
                </c:pt>
                <c:pt idx="20">
                  <c:v>0.91230821635253612</c:v>
                </c:pt>
                <c:pt idx="21">
                  <c:v>0.91975352470280358</c:v>
                </c:pt>
                <c:pt idx="22">
                  <c:v>0.92624120677986843</c:v>
                </c:pt>
                <c:pt idx="23">
                  <c:v>0.93244578019803248</c:v>
                </c:pt>
                <c:pt idx="24">
                  <c:v>0.93865035361619653</c:v>
                </c:pt>
                <c:pt idx="25">
                  <c:v>0.94454305813074613</c:v>
                </c:pt>
                <c:pt idx="26">
                  <c:v>0.95016029342639696</c:v>
                </c:pt>
                <c:pt idx="27">
                  <c:v>0.95553688636198209</c:v>
                </c:pt>
                <c:pt idx="28">
                  <c:v>0.96050050015863109</c:v>
                </c:pt>
                <c:pt idx="29">
                  <c:v>0.96527155512934493</c:v>
                </c:pt>
                <c:pt idx="30">
                  <c:v>0.96989476446707745</c:v>
                </c:pt>
                <c:pt idx="31">
                  <c:v>0.97392771471994288</c:v>
                </c:pt>
                <c:pt idx="32">
                  <c:v>0.97767867976096678</c:v>
                </c:pt>
                <c:pt idx="33">
                  <c:v>0.98124944389370605</c:v>
                </c:pt>
                <c:pt idx="34">
                  <c:v>0.98435173060278802</c:v>
                </c:pt>
                <c:pt idx="35">
                  <c:v>0.9871437212341384</c:v>
                </c:pt>
                <c:pt idx="36">
                  <c:v>0.98942701503711461</c:v>
                </c:pt>
                <c:pt idx="37">
                  <c:v>0.99167076350360939</c:v>
                </c:pt>
                <c:pt idx="38">
                  <c:v>0.99353209059117609</c:v>
                </c:pt>
                <c:pt idx="39">
                  <c:v>0.9953934176787429</c:v>
                </c:pt>
                <c:pt idx="40">
                  <c:v>0.99725474476630971</c:v>
                </c:pt>
                <c:pt idx="41">
                  <c:v>0.99830943686542117</c:v>
                </c:pt>
                <c:pt idx="42">
                  <c:v>0.99892980433147283</c:v>
                </c:pt>
                <c:pt idx="43">
                  <c:v>0.99936412896453264</c:v>
                </c:pt>
                <c:pt idx="44">
                  <c:v>0.99979845359759234</c:v>
                </c:pt>
                <c:pt idx="45">
                  <c:v>1.0000000000000002</c:v>
                </c:pt>
              </c:numCache>
            </c:numRef>
          </c:val>
          <c:extLst>
            <c:ext xmlns:c16="http://schemas.microsoft.com/office/drawing/2014/chart" uri="{C3380CC4-5D6E-409C-BE32-E72D297353CC}">
              <c16:uniqueId val="{00000007-F988-4ED8-9681-37DCB976EAE4}"/>
            </c:ext>
          </c:extLst>
        </c:ser>
        <c:dLbls>
          <c:showLegendKey val="0"/>
          <c:showVal val="0"/>
          <c:showCatName val="0"/>
          <c:showSerName val="0"/>
          <c:showPercent val="0"/>
          <c:showBubbleSize val="0"/>
        </c:dLbls>
        <c:gapWidth val="497"/>
        <c:axId val="721740416"/>
        <c:axId val="721743680"/>
      </c:barChart>
      <c:catAx>
        <c:axId val="721740416"/>
        <c:scaling>
          <c:orientation val="minMax"/>
        </c:scaling>
        <c:delete val="1"/>
        <c:axPos val="b"/>
        <c:numFmt formatCode="General" sourceLinked="1"/>
        <c:majorTickMark val="none"/>
        <c:minorTickMark val="none"/>
        <c:tickLblPos val="nextTo"/>
        <c:crossAx val="721743680"/>
        <c:crosses val="autoZero"/>
        <c:auto val="1"/>
        <c:lblAlgn val="ctr"/>
        <c:lblOffset val="100"/>
        <c:noMultiLvlLbl val="0"/>
      </c:catAx>
      <c:valAx>
        <c:axId val="721743680"/>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7217404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pt-B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6.emf"/></Relationships>
</file>

<file path=xl/drawings/_rels/drawing4.xml.rels><?xml version="1.0" encoding="UTF-8" standalone="yes"?>
<Relationships xmlns="http://schemas.openxmlformats.org/package/2006/relationships"><Relationship Id="rId3" Type="http://schemas.openxmlformats.org/officeDocument/2006/relationships/image" Target="../media/image8.jpeg"/><Relationship Id="rId2" Type="http://schemas.openxmlformats.org/officeDocument/2006/relationships/image" Target="../media/image7.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156877</xdr:colOff>
      <xdr:row>1</xdr:row>
      <xdr:rowOff>123040</xdr:rowOff>
    </xdr:from>
    <xdr:to>
      <xdr:col>5</xdr:col>
      <xdr:colOff>645584</xdr:colOff>
      <xdr:row>7</xdr:row>
      <xdr:rowOff>16510</xdr:rowOff>
    </xdr:to>
    <xdr:pic>
      <xdr:nvPicPr>
        <xdr:cNvPr id="2" name="Picture 1" descr="PNGTEST">
          <a:extLst>
            <a:ext uri="{FF2B5EF4-FFF2-40B4-BE49-F238E27FC236}">
              <a16:creationId xmlns:a16="http://schemas.microsoft.com/office/drawing/2014/main" id="{BA71741C-0DD0-47E3-B769-A20096B097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6700" t="-10670" r="-6700" b="-10670"/>
        <a:stretch>
          <a:fillRect/>
        </a:stretch>
      </xdr:blipFill>
      <xdr:spPr bwMode="auto">
        <a:xfrm>
          <a:off x="7819210" y="313540"/>
          <a:ext cx="2711207" cy="1036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438149</xdr:colOff>
      <xdr:row>1</xdr:row>
      <xdr:rowOff>139700</xdr:rowOff>
    </xdr:from>
    <xdr:to>
      <xdr:col>8</xdr:col>
      <xdr:colOff>412749</xdr:colOff>
      <xdr:row>6</xdr:row>
      <xdr:rowOff>154940</xdr:rowOff>
    </xdr:to>
    <xdr:pic>
      <xdr:nvPicPr>
        <xdr:cNvPr id="3" name="Picture 2" descr="PNGTEST">
          <a:extLst>
            <a:ext uri="{FF2B5EF4-FFF2-40B4-BE49-F238E27FC236}">
              <a16:creationId xmlns:a16="http://schemas.microsoft.com/office/drawing/2014/main" id="{0F51BD0E-FD0E-440F-B234-38C447871DD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3072" t="4645" r="-3072" b="4645"/>
        <a:stretch>
          <a:fillRect/>
        </a:stretch>
      </xdr:blipFill>
      <xdr:spPr bwMode="auto">
        <a:xfrm>
          <a:off x="11106149" y="330200"/>
          <a:ext cx="2017183" cy="967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2796768</xdr:colOff>
      <xdr:row>0</xdr:row>
      <xdr:rowOff>169333</xdr:rowOff>
    </xdr:from>
    <xdr:to>
      <xdr:col>2</xdr:col>
      <xdr:colOff>6185688</xdr:colOff>
      <xdr:row>10</xdr:row>
      <xdr:rowOff>43392</xdr:rowOff>
    </xdr:to>
    <xdr:pic>
      <xdr:nvPicPr>
        <xdr:cNvPr id="4" name="Picture 3" descr="PNGTEST">
          <a:extLst>
            <a:ext uri="{FF2B5EF4-FFF2-40B4-BE49-F238E27FC236}">
              <a16:creationId xmlns:a16="http://schemas.microsoft.com/office/drawing/2014/main" id="{9FB2F826-B701-4F97-BD95-20A4F57187C6}"/>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106546" r="-2" b="-3871"/>
        <a:stretch>
          <a:fillRect/>
        </a:stretch>
      </xdr:blipFill>
      <xdr:spPr bwMode="auto">
        <a:xfrm>
          <a:off x="3918601" y="169333"/>
          <a:ext cx="3388920" cy="14086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113876</xdr:colOff>
      <xdr:row>1</xdr:row>
      <xdr:rowOff>170604</xdr:rowOff>
    </xdr:from>
    <xdr:to>
      <xdr:col>11</xdr:col>
      <xdr:colOff>455084</xdr:colOff>
      <xdr:row>6</xdr:row>
      <xdr:rowOff>174634</xdr:rowOff>
    </xdr:to>
    <xdr:pic>
      <xdr:nvPicPr>
        <xdr:cNvPr id="5" name="Imagem 4">
          <a:extLst>
            <a:ext uri="{FF2B5EF4-FFF2-40B4-BE49-F238E27FC236}">
              <a16:creationId xmlns:a16="http://schemas.microsoft.com/office/drawing/2014/main" id="{33F71AAE-A07D-4DD8-8E26-F1AD1BE971D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3925126" y="361104"/>
          <a:ext cx="2479041" cy="9565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752263</xdr:colOff>
      <xdr:row>1</xdr:row>
      <xdr:rowOff>111337</xdr:rowOff>
    </xdr:from>
    <xdr:to>
      <xdr:col>14</xdr:col>
      <xdr:colOff>105833</xdr:colOff>
      <xdr:row>7</xdr:row>
      <xdr:rowOff>100589</xdr:rowOff>
    </xdr:to>
    <xdr:pic>
      <xdr:nvPicPr>
        <xdr:cNvPr id="6" name="Imagem 5" descr="Apac.jpg">
          <a:extLst>
            <a:ext uri="{FF2B5EF4-FFF2-40B4-BE49-F238E27FC236}">
              <a16:creationId xmlns:a16="http://schemas.microsoft.com/office/drawing/2014/main" id="{4C120101-3477-4FEF-B28F-1E5B1AD0F1E5}"/>
            </a:ext>
          </a:extLst>
        </xdr:cNvPr>
        <xdr:cNvPicPr>
          <a:picLocks noChangeAspect="1"/>
        </xdr:cNvPicPr>
      </xdr:nvPicPr>
      <xdr:blipFill>
        <a:blip xmlns:r="http://schemas.openxmlformats.org/officeDocument/2006/relationships" r:embed="rId5"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16701346" y="301837"/>
          <a:ext cx="2570904" cy="11322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545677</xdr:colOff>
      <xdr:row>1</xdr:row>
      <xdr:rowOff>95250</xdr:rowOff>
    </xdr:from>
    <xdr:to>
      <xdr:col>9</xdr:col>
      <xdr:colOff>344403</xdr:colOff>
      <xdr:row>5</xdr:row>
      <xdr:rowOff>58843</xdr:rowOff>
    </xdr:to>
    <xdr:pic>
      <xdr:nvPicPr>
        <xdr:cNvPr id="2" name="Picture 1" descr="PNGTEST">
          <a:extLst>
            <a:ext uri="{FF2B5EF4-FFF2-40B4-BE49-F238E27FC236}">
              <a16:creationId xmlns:a16="http://schemas.microsoft.com/office/drawing/2014/main" id="{A578549F-64EC-40AF-86D9-0F3D33C59C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6700" t="-10670" r="-6700" b="-10670"/>
        <a:stretch>
          <a:fillRect/>
        </a:stretch>
      </xdr:blipFill>
      <xdr:spPr bwMode="auto">
        <a:xfrm>
          <a:off x="13182177" y="285750"/>
          <a:ext cx="2825559" cy="725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114300</xdr:colOff>
      <xdr:row>1</xdr:row>
      <xdr:rowOff>38100</xdr:rowOff>
    </xdr:from>
    <xdr:to>
      <xdr:col>11</xdr:col>
      <xdr:colOff>845820</xdr:colOff>
      <xdr:row>6</xdr:row>
      <xdr:rowOff>53340</xdr:rowOff>
    </xdr:to>
    <xdr:pic>
      <xdr:nvPicPr>
        <xdr:cNvPr id="3" name="Picture 2" descr="PNGTEST">
          <a:extLst>
            <a:ext uri="{FF2B5EF4-FFF2-40B4-BE49-F238E27FC236}">
              <a16:creationId xmlns:a16="http://schemas.microsoft.com/office/drawing/2014/main" id="{C7225137-F85A-47DA-8837-49991A5ADD0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3072" t="4645" r="-3072" b="4645"/>
        <a:stretch>
          <a:fillRect/>
        </a:stretch>
      </xdr:blipFill>
      <xdr:spPr bwMode="auto">
        <a:xfrm>
          <a:off x="12830175" y="228600"/>
          <a:ext cx="1836420" cy="967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3019019</xdr:colOff>
      <xdr:row>0</xdr:row>
      <xdr:rowOff>131445</xdr:rowOff>
    </xdr:from>
    <xdr:to>
      <xdr:col>3</xdr:col>
      <xdr:colOff>5599201</xdr:colOff>
      <xdr:row>7</xdr:row>
      <xdr:rowOff>85725</xdr:rowOff>
    </xdr:to>
    <xdr:pic>
      <xdr:nvPicPr>
        <xdr:cNvPr id="4" name="Picture 3" descr="PNGTEST">
          <a:extLst>
            <a:ext uri="{FF2B5EF4-FFF2-40B4-BE49-F238E27FC236}">
              <a16:creationId xmlns:a16="http://schemas.microsoft.com/office/drawing/2014/main" id="{3CB191A2-51C2-490A-9087-650FE3CCACC8}"/>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106546" r="-2" b="-3871"/>
        <a:stretch>
          <a:fillRect/>
        </a:stretch>
      </xdr:blipFill>
      <xdr:spPr bwMode="auto">
        <a:xfrm>
          <a:off x="4142969" y="131445"/>
          <a:ext cx="2580182" cy="1287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937260</xdr:colOff>
      <xdr:row>1</xdr:row>
      <xdr:rowOff>121920</xdr:rowOff>
    </xdr:from>
    <xdr:to>
      <xdr:col>15</xdr:col>
      <xdr:colOff>535239</xdr:colOff>
      <xdr:row>6</xdr:row>
      <xdr:rowOff>125950</xdr:rowOff>
    </xdr:to>
    <xdr:pic>
      <xdr:nvPicPr>
        <xdr:cNvPr id="5" name="Imagem 4">
          <a:extLst>
            <a:ext uri="{FF2B5EF4-FFF2-40B4-BE49-F238E27FC236}">
              <a16:creationId xmlns:a16="http://schemas.microsoft.com/office/drawing/2014/main" id="{31A47686-CDE2-4FE1-AB6D-2789B27C82C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6901160" y="312420"/>
          <a:ext cx="1730096" cy="952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1363980</xdr:colOff>
      <xdr:row>1</xdr:row>
      <xdr:rowOff>83820</xdr:rowOff>
    </xdr:from>
    <xdr:to>
      <xdr:col>18</xdr:col>
      <xdr:colOff>895355</xdr:colOff>
      <xdr:row>7</xdr:row>
      <xdr:rowOff>73072</xdr:rowOff>
    </xdr:to>
    <xdr:pic>
      <xdr:nvPicPr>
        <xdr:cNvPr id="6" name="Imagem 5" descr="Apac.jpg">
          <a:extLst>
            <a:ext uri="{FF2B5EF4-FFF2-40B4-BE49-F238E27FC236}">
              <a16:creationId xmlns:a16="http://schemas.microsoft.com/office/drawing/2014/main" id="{84D54186-E7B1-460A-B474-37CB965D6E3B}"/>
            </a:ext>
          </a:extLst>
        </xdr:cNvPr>
        <xdr:cNvPicPr>
          <a:picLocks noChangeAspect="1"/>
        </xdr:cNvPicPr>
      </xdr:nvPicPr>
      <xdr:blipFill>
        <a:blip xmlns:r="http://schemas.openxmlformats.org/officeDocument/2006/relationships" r:embed="rId5"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20547330" y="274320"/>
          <a:ext cx="2156254" cy="11189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24</xdr:col>
      <xdr:colOff>114300</xdr:colOff>
      <xdr:row>1</xdr:row>
      <xdr:rowOff>38100</xdr:rowOff>
    </xdr:from>
    <xdr:to>
      <xdr:col>25</xdr:col>
      <xdr:colOff>845820</xdr:colOff>
      <xdr:row>6</xdr:row>
      <xdr:rowOff>53340</xdr:rowOff>
    </xdr:to>
    <xdr:pic>
      <xdr:nvPicPr>
        <xdr:cNvPr id="7" name="Picture 2" descr="PNGTEST">
          <a:extLst>
            <a:ext uri="{FF2B5EF4-FFF2-40B4-BE49-F238E27FC236}">
              <a16:creationId xmlns:a16="http://schemas.microsoft.com/office/drawing/2014/main" id="{940D8154-1BA3-47F4-BC87-03AC16B2AF1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3072" t="4645" r="-3072" b="4645"/>
        <a:stretch>
          <a:fillRect/>
        </a:stretch>
      </xdr:blipFill>
      <xdr:spPr bwMode="auto">
        <a:xfrm>
          <a:off x="15068550" y="228600"/>
          <a:ext cx="1832187" cy="967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516255</xdr:colOff>
      <xdr:row>0</xdr:row>
      <xdr:rowOff>99060</xdr:rowOff>
    </xdr:from>
    <xdr:to>
      <xdr:col>17</xdr:col>
      <xdr:colOff>269875</xdr:colOff>
      <xdr:row>17</xdr:row>
      <xdr:rowOff>41910</xdr:rowOff>
    </xdr:to>
    <xdr:pic>
      <xdr:nvPicPr>
        <xdr:cNvPr id="2" name="Imagem 1">
          <a:extLst>
            <a:ext uri="{FF2B5EF4-FFF2-40B4-BE49-F238E27FC236}">
              <a16:creationId xmlns:a16="http://schemas.microsoft.com/office/drawing/2014/main" id="{62DA1EBA-2CCF-4901-B4A4-1920C2D3CD6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29575" y="99060"/>
          <a:ext cx="6466840" cy="335661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95250</xdr:colOff>
      <xdr:row>15</xdr:row>
      <xdr:rowOff>127000</xdr:rowOff>
    </xdr:from>
    <xdr:to>
      <xdr:col>1</xdr:col>
      <xdr:colOff>4886325</xdr:colOff>
      <xdr:row>33</xdr:row>
      <xdr:rowOff>25400</xdr:rowOff>
    </xdr:to>
    <xdr:graphicFrame macro="">
      <xdr:nvGraphicFramePr>
        <xdr:cNvPr id="2" name="Gráfico 1">
          <a:extLst>
            <a:ext uri="{FF2B5EF4-FFF2-40B4-BE49-F238E27FC236}">
              <a16:creationId xmlns:a16="http://schemas.microsoft.com/office/drawing/2014/main" id="{6CFDF5EE-B2FC-4A05-8720-3F54F83103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137583</xdr:colOff>
      <xdr:row>0</xdr:row>
      <xdr:rowOff>63500</xdr:rowOff>
    </xdr:from>
    <xdr:to>
      <xdr:col>1</xdr:col>
      <xdr:colOff>1147868</xdr:colOff>
      <xdr:row>1</xdr:row>
      <xdr:rowOff>589280</xdr:rowOff>
    </xdr:to>
    <xdr:pic>
      <xdr:nvPicPr>
        <xdr:cNvPr id="3" name="Picture 2">
          <a:extLst>
            <a:ext uri="{FF2B5EF4-FFF2-40B4-BE49-F238E27FC236}">
              <a16:creationId xmlns:a16="http://schemas.microsoft.com/office/drawing/2014/main" id="{FE7CBB84-D107-41A2-86F8-2CF805FAC38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5208" y="63500"/>
          <a:ext cx="1010285" cy="716280"/>
        </a:xfrm>
        <a:prstGeom prst="rect">
          <a:avLst/>
        </a:prstGeom>
        <a:noFill/>
        <a:ln>
          <a:noFill/>
        </a:ln>
        <a:extLst/>
      </xdr:spPr>
    </xdr:pic>
    <xdr:clientData/>
  </xdr:twoCellAnchor>
  <xdr:twoCellAnchor>
    <xdr:from>
      <xdr:col>1</xdr:col>
      <xdr:colOff>2513379</xdr:colOff>
      <xdr:row>0</xdr:row>
      <xdr:rowOff>14818</xdr:rowOff>
    </xdr:from>
    <xdr:to>
      <xdr:col>6</xdr:col>
      <xdr:colOff>434753</xdr:colOff>
      <xdr:row>1</xdr:row>
      <xdr:rowOff>468312</xdr:rowOff>
    </xdr:to>
    <xdr:pic>
      <xdr:nvPicPr>
        <xdr:cNvPr id="4" name="Picture 5" descr="E:\Temp\marcas.jpg">
          <a:extLst>
            <a:ext uri="{FF2B5EF4-FFF2-40B4-BE49-F238E27FC236}">
              <a16:creationId xmlns:a16="http://schemas.microsoft.com/office/drawing/2014/main" id="{F8C8776D-EB45-426B-8A24-0B118D213FDE}"/>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561004" y="14818"/>
          <a:ext cx="10951574" cy="6439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613833</xdr:colOff>
      <xdr:row>0</xdr:row>
      <xdr:rowOff>63500</xdr:rowOff>
    </xdr:from>
    <xdr:to>
      <xdr:col>14</xdr:col>
      <xdr:colOff>883285</xdr:colOff>
      <xdr:row>1</xdr:row>
      <xdr:rowOff>589280</xdr:rowOff>
    </xdr:to>
    <xdr:pic>
      <xdr:nvPicPr>
        <xdr:cNvPr id="5" name="Picture 2">
          <a:extLst>
            <a:ext uri="{FF2B5EF4-FFF2-40B4-BE49-F238E27FC236}">
              <a16:creationId xmlns:a16="http://schemas.microsoft.com/office/drawing/2014/main" id="{A5AC80AA-F28C-4285-A27E-DFFF95ABFBB9}"/>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263783" y="63500"/>
          <a:ext cx="1012402" cy="716280"/>
        </a:xfrm>
        <a:prstGeom prst="rect">
          <a:avLst/>
        </a:prstGeom>
        <a:noFill/>
        <a:ln>
          <a:noFill/>
        </a:ln>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Planilhas_Apoio\BKP\PEP2017_V.BI-Atual1407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BIBLIOTECA%20VIRTUAL%20DO%20PSA/DOCUMENTOS%20DE%20MONITORAMENTO/ELABORA&#199;&#195;O%20RELATORIOS%20%20DE%20PROGRESSO/SEXTO%20RELATORIO%20PROGRESSO/Diversos%20-%20N&#227;o%20Excluir/INSUMOS/PLANEJAMENTO/Planilhas%20Relatorio%20Marci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MR"/>
      <sheetName val="SGMAP"/>
      <sheetName val="Cad Aquisições"/>
      <sheetName val="Aditivos Contratuais"/>
      <sheetName val="Contratos"/>
      <sheetName val="Desembolso"/>
      <sheetName val="Previsto BI"/>
      <sheetName val="Tabelas"/>
      <sheetName val="Repositorio"/>
      <sheetName val="PEP"/>
      <sheetName val="PA"/>
      <sheetName val="BdMonitoramento"/>
      <sheetName val="PA Interno"/>
      <sheetName val="Folha de Comentários"/>
      <sheetName val="Curva ABC"/>
      <sheetName val="Curva ABC (2)"/>
      <sheetName val="Monitoramento"/>
      <sheetName val="Sheet1 (2)"/>
      <sheetName val="Planilha4"/>
      <sheetName val="Plan Mon !"/>
      <sheetName val="Projeções"/>
      <sheetName val="Projeções (2)"/>
      <sheetName val="Sheet1"/>
      <sheetName val="Planilha1"/>
      <sheetName val="Planilha3"/>
      <sheetName val="&lt;-- Pedidos"/>
      <sheetName val="Relatorios ---&gt;"/>
      <sheetName val="AcompAcoes"/>
      <sheetName val="S2 Acomp Ações"/>
      <sheetName val="S3 Pgtos"/>
      <sheetName val="Plan 2 !"/>
      <sheetName val="Rel Mensal --&gt;"/>
      <sheetName val="Qd 1 "/>
      <sheetName val="Qd 2"/>
      <sheetName val="Qd 2.2"/>
      <sheetName val="Qd 2.3"/>
      <sheetName val="Qd 3"/>
      <sheetName val="BID 2017"/>
      <sheetName val="GE 2017"/>
      <sheetName val="Qd 6"/>
      <sheetName val="Qd 7"/>
      <sheetName val="Qd 8"/>
      <sheetName val="Qd 9"/>
      <sheetName val="Qd 9.2"/>
      <sheetName val="Qd 9.2 (2)"/>
      <sheetName val="Tubos Serro Azul"/>
      <sheetName val="Qd 10"/>
      <sheetName val="Qd 11"/>
      <sheetName val="SEFAZ --&gt;"/>
      <sheetName val="Orc. SEFAZ"/>
      <sheetName val="Acompanhamento"/>
      <sheetName val="Análise"/>
      <sheetName val="Respostas SEFAZ"/>
      <sheetName val="PEP2017_V.BI-Atual14072017"/>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Aldir Pitt Mesquita Pimentel</v>
          </cell>
        </row>
      </sheetData>
      <sheetData sheetId="8" refreshError="1"/>
      <sheetData sheetId="9" refreshError="1"/>
      <sheetData sheetId="10" refreshError="1"/>
      <sheetData sheetId="1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SÃO GERAL"/>
      <sheetName val="PLAN REC BID"/>
      <sheetName val="SGMAP"/>
      <sheetName val="Curva ABC bid"/>
      <sheetName val="Curva ABC"/>
      <sheetName val="Planilha6"/>
      <sheetName val="Resumo Movimentação"/>
      <sheetName val="Plan Financ"/>
      <sheetName val="Resultado Financeiro"/>
      <sheetName val="Planilha4"/>
      <sheetName val="Mov Justif "/>
      <sheetName val="Comprometimento"/>
      <sheetName val="Andamento Contrato"/>
      <sheetName val="BID"/>
      <sheetName val="GE"/>
      <sheetName val="Gráfico meta"/>
      <sheetName val="Plan1"/>
      <sheetName val="Planilha12"/>
      <sheetName val="Execução Financeira"/>
    </sheetNames>
    <sheetDataSet>
      <sheetData sheetId="0">
        <row r="6">
          <cell r="J6">
            <v>11953578.836318217</v>
          </cell>
        </row>
        <row r="36">
          <cell r="B36" t="str">
            <v>JANEIRO</v>
          </cell>
        </row>
        <row r="37">
          <cell r="B37" t="str">
            <v>FEVEREIRO</v>
          </cell>
        </row>
        <row r="38">
          <cell r="B38" t="str">
            <v>MARÇO</v>
          </cell>
        </row>
        <row r="39">
          <cell r="B39" t="str">
            <v>ABRIL</v>
          </cell>
        </row>
        <row r="40">
          <cell r="B40" t="str">
            <v>MAIO</v>
          </cell>
        </row>
        <row r="41">
          <cell r="B41" t="str">
            <v>JUNHO</v>
          </cell>
        </row>
        <row r="42">
          <cell r="B42" t="str">
            <v>JULHO</v>
          </cell>
        </row>
        <row r="43">
          <cell r="B43" t="str">
            <v>AGOSTO</v>
          </cell>
        </row>
        <row r="44">
          <cell r="B44" t="str">
            <v>SETEMBRO</v>
          </cell>
        </row>
        <row r="45">
          <cell r="B45" t="str">
            <v>OUTUBRO</v>
          </cell>
        </row>
        <row r="46">
          <cell r="B46" t="str">
            <v>NOVEMBRO</v>
          </cell>
        </row>
        <row r="47">
          <cell r="B47" t="str">
            <v>DEZEMBRO</v>
          </cell>
        </row>
      </sheetData>
      <sheetData sheetId="1"/>
      <sheetData sheetId="2"/>
      <sheetData sheetId="3"/>
      <sheetData sheetId="4"/>
      <sheetData sheetId="5"/>
      <sheetData sheetId="6"/>
      <sheetData sheetId="7">
        <row r="4">
          <cell r="N4">
            <v>535156.14613943035</v>
          </cell>
        </row>
      </sheetData>
      <sheetData sheetId="8"/>
      <sheetData sheetId="9"/>
      <sheetData sheetId="10"/>
      <sheetData sheetId="11"/>
      <sheetData sheetId="12"/>
      <sheetData sheetId="13"/>
      <sheetData sheetId="14"/>
      <sheetData sheetId="15"/>
      <sheetData sheetId="16">
        <row r="1">
          <cell r="B1" t="str">
            <v>Cidade</v>
          </cell>
        </row>
      </sheetData>
      <sheetData sheetId="17"/>
      <sheetData sheetId="18"/>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BIBLIOTECA%20VIRTUAL%20DO%20PSA/POA.PA.PMR/PA/9&#170;%20Atualiza&#231;&#227;o%20-%20Em%20desenvolvimento/9&#170;%20atualiza&#231;&#227;o%20do%20PA%20-%20VF6.xlsx" TargetMode="External"/><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r:id="rId1" refreshedBy="Marcio Giovanni Alves Cabral" refreshedDate="43305.462231481484" createdVersion="6" refreshedVersion="6" minRefreshableVersion="3" recordCount="204">
  <cacheSource type="worksheet">
    <worksheetSource ref="A11:S215" sheet="9ºPlano de Aquisições-PSA (2)" r:id="rId2"/>
  </cacheSource>
  <cacheFields count="19">
    <cacheField name="Nº" numFmtId="0">
      <sharedItems/>
    </cacheField>
    <cacheField name="Unidade Executora" numFmtId="0">
      <sharedItems/>
    </cacheField>
    <cacheField name="TIPO" numFmtId="0">
      <sharedItems/>
    </cacheField>
    <cacheField name="Objeto" numFmtId="0">
      <sharedItems/>
    </cacheField>
    <cacheField name="Descrição Adicional" numFmtId="0">
      <sharedItems containsBlank="1" count="6">
        <s v="OeE"/>
        <s v="FI"/>
        <s v="SAeS"/>
        <s v="GS"/>
        <s v="AAeM"/>
        <m u="1"/>
      </sharedItems>
    </cacheField>
    <cacheField name="Método _x000a_(Selecionar uma das Opções)*" numFmtId="0">
      <sharedItems/>
    </cacheField>
    <cacheField name="Quantidade de Lotes" numFmtId="0">
      <sharedItems containsString="0" containsBlank="1" containsNumber="1" containsInteger="1" minValue="2" maxValue="9"/>
    </cacheField>
    <cacheField name="Número do Processo" numFmtId="0">
      <sharedItems containsBlank="1"/>
    </cacheField>
    <cacheField name="Montante Estimado em US$ X mil" numFmtId="43">
      <sharedItems containsSemiMixedTypes="0" containsString="0" containsNumber="1" minValue="0" maxValue="44320.35"/>
    </cacheField>
    <cacheField name="Montante Estimado % BID" numFmtId="9">
      <sharedItems containsSemiMixedTypes="0" containsString="0" containsNumber="1" minValue="0" maxValue="1" count="3">
        <n v="1"/>
        <n v="0"/>
        <n v="0.43359999999999999"/>
      </sharedItems>
    </cacheField>
    <cacheField name="Montante Estimado % Contrapartida" numFmtId="9">
      <sharedItems containsSemiMixedTypes="0" containsString="0" containsNumber="1" minValue="0" maxValue="1"/>
    </cacheField>
    <cacheField name="Categoria de Investimento" numFmtId="0">
      <sharedItems/>
    </cacheField>
    <cacheField name="Método de Revisão (Selecionar uma das opções)*" numFmtId="0">
      <sharedItems/>
    </cacheField>
    <cacheField name="Publicação do Anúncio/Convite" numFmtId="164">
      <sharedItems containsDate="1" containsBlank="1" containsMixedTypes="1" minDate="2012-05-10T00:00:00" maxDate="2019-01-02T00:00:00"/>
    </cacheField>
    <cacheField name="Assinatura do Contrato" numFmtId="164">
      <sharedItems containsDate="1" containsBlank="1" containsMixedTypes="1" minDate="2012-01-27T00:00:00" maxDate="2019-05-07T00:00:00"/>
    </cacheField>
    <cacheField name="Comentários - para Sistema Nacional incluir método de Seleção" numFmtId="0">
      <sharedItems containsBlank="1"/>
    </cacheField>
    <cacheField name="Número PRISM" numFmtId="0">
      <sharedItems containsBlank="1" containsMixedTypes="1" containsNumber="1" containsInteger="1" minValue="0" maxValue="0"/>
    </cacheField>
    <cacheField name="Status" numFmtId="0">
      <sharedItems count="6">
        <s v="Contrato Concluído"/>
        <s v="Contrato em Execução"/>
        <s v="Nova Licitação"/>
        <s v="Processo Cancelado"/>
        <s v="Previsto"/>
        <s v="Processo em Curso"/>
      </sharedItems>
    </cacheField>
    <cacheField name="Nº2" numFmtId="0">
      <sharedItems containsBlank="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Marcio Giovanni Alves Cabral" refreshedDate="43348.599205092592" createdVersion="6" refreshedVersion="6" minRefreshableVersion="3" recordCount="216">
  <cacheSource type="worksheet">
    <worksheetSource ref="A11:W234" sheet="9ºPAinterno"/>
  </cacheSource>
  <cacheFields count="23">
    <cacheField name="Nº" numFmtId="0">
      <sharedItems/>
    </cacheField>
    <cacheField name="Unidade Executora" numFmtId="0">
      <sharedItems/>
    </cacheField>
    <cacheField name="TIPO" numFmtId="0">
      <sharedItems/>
    </cacheField>
    <cacheField name="Objeto" numFmtId="0">
      <sharedItems count="216">
        <s v="Obra do Sistema de Esgotamento Sanitário da cidade de Tacaimbó"/>
        <s v="Obra do Sistema de Esgotamento Sanitário da cidade de Escada 1ª Etapa"/>
        <s v="Obra do Sistema de Esgotamento Sanitário da Cidade de Arcoverde - 1ª etapa"/>
        <s v="Obra do Sistema de Esgotamento Sanitário da Cidade de Venturosa"/>
        <s v="Obra do Sistema de Abastecimento de Água de Porto de Galinhas "/>
        <s v="Obra da ETA de Bezerros"/>
        <s v="Obra do SES da Cidade de Gravatá 1ª Etapa"/>
        <s v="Obras de implantação, reforma e adequação dos almoxarifados regionais da COMPESA "/>
        <s v="Obra do Sistema de Esgotamento Sanitário da Cidade de Sanharó"/>
        <s v="Automação das Unidades Operacionais da Área Norte e Goiana"/>
        <s v="Obra do Sistema de Esgotamento Sanitário da Cidade de Arcoverde - 2ª etapa"/>
        <s v="Obras da Modernização dos Viveiro Florestal de Bonito"/>
        <s v="Obras do Sistema de Esgotamento Sanitário da Cidade de Caruaru - Etapas com Recursos de Contrapartida"/>
        <s v="implantação da primeira etapa do sistema de esgotamento sanitário de Belo Jardim e obras complementares"/>
        <s v="Obra do Sistema de Esgotamento Sanitário da Cidade de Bezerros"/>
        <s v="Obra do Sistema de Esgotamento Sanitário da Cidade de Tacaimbó - Obras Complementares"/>
        <s v="Obras do Sistema de Esgotamento Sanitário da Cidade de Caruaru 1ª Etapa - Intervenções para reabilitação e eficientização do SES existente em Caruaru (EEE Rendeiras I eII, José Liberato I e Boa Ventura.) - Obras de Recuperação."/>
        <s v="Obras de Requalificação do Laboratório Central de Água e Implantação do Laboratório Central de Esgoto"/>
        <s v="Obras do Laboratório do CPRH (Exigência para a Acreditação)"/>
        <s v="Contratação da execução das obras dos parques de Caruaru, Bezerros, São Caetano, belo Jardim, Gravatá e Escada."/>
        <s v="Obras do Sistema de Esgotamento Sanitário da Cidade de Caruaru Demais Etapas com Recursos BID"/>
        <s v="Obras da Adutora de Serro Azul"/>
        <s v="Obras de implantação, reforma e adequação do Núcleo de Manutenção das redes e ramais de água e esgoto da RMR."/>
        <s v="Obras de Adequação da ETE do Sistema de Esgotamento Sanitário de Escada"/>
        <s v="Obras de Implantação dos núcleos de manutenção dos SES"/>
        <s v="Obra do SES da Cidade de Gravatá 1ª Etapa -  Ligações Intradomiciliares, ramais e redes complementares."/>
        <s v="Obras do Sistema de Esgotamento Sanitário da Cidade de Caruaru Demais Etapas com Recursos BID - Obras de Implantação do SES Alto do Moura e Rendeiras"/>
        <s v="Obras do Sistema de Esgotamento Sanitário da Cidade de Caruaru Demais Etapas com Recursos BID - .Obras de Implantação da ETE do SES Alto do Moura e Rendeiras"/>
        <s v="Obras do Sistema de Esgotamento Sanitário da Cidade de Caruaru Demais Etapas com Recursos BID - Obras de Requalificação de 6 elevatórias."/>
        <s v="Obras de construção do núcleo de manutenção, almoxarifado e laboratório regional de esgoto em Caruaru/PE"/>
        <s v="Integração da Adutora de Serro Azul - Substituição de adutora entre o municípios de Belo Jardim e São Bento do Una."/>
        <s v="Implantação da primeira etapa do SES de Belo Jardim - Execução das Obras de Implantação da ETE Belo Jardim"/>
        <s v="Aquisição de bens de uso administrativo para nova sede da COMPESA - Mobiliário"/>
        <s v="Aquisição de materiais para obra do sistema de esgotamento sanitário da cidade de Gravatá 1ª Etapa "/>
        <s v="Aquisição de 140 telepluviômetros - APAC"/>
        <s v="Aquisição de materiais para obra do sistema de esgotamento sanitário da cidade de Sanharó"/>
        <s v="Aquisição de bens e equipamentos para as Unidades Regionais da CPRH (UIGA´s) "/>
        <s v="Aquisição de equipamentos e materiais para o Laboratório da CPRH."/>
        <s v="Aquisição de Hidrômetros"/>
        <s v="Aquisição de tubos para o SES de Tacaimbó"/>
        <s v="Aquisição de materiais complementares e eqiupamentos para o SES Tacaimbó - Aquisição de bombas."/>
        <s v="Aquisição de materiais complementares e eqiupamentos para o SES Tacaimbó - Aquisição de conjunto de desinfecção."/>
        <s v="Aquisição de materiais complementares e equipamentos para o SES Tacaimbó - Aquisição de Tubos para o Emissário"/>
        <s v="Aquisição de materiais complementares e eqiupamentos para o SES Tacaimbó- Sistema de Supervisão da ETE do SES Tacaimbó e automação da EE"/>
        <s v="Aquisição de bens de uso administrativo - Lote 1 (Antigo Lote 03) - Cadeiras Teladas"/>
        <s v="Aquisição de bens de uso administrativo para nova sede da COMPESA - Placas de proteção solar"/>
        <s v="Aquisição de Bens de uso administrativo para nova sede da COMPESA - Maquinas e Equipamentos Audiovisual"/>
        <s v="Aquisição de Hardware para ampliação da Capacidade de Armazenamento do Servidor Central da COMPESA"/>
        <s v="Aquisição de Bens e Equipamentos para a Manutenção dos SES - Aquisição de Torre de Iluminação"/>
        <s v="Aquisição de Bens e Equipamentos para a Manutenção dos SES - Aquisição de Placa Vibratória; Aquisição de Betoneira; Aquisição de Compactadora"/>
        <s v="Aquisição de Bens e Equipamentos para a Manutenção dos SES - Equipamentos de Grande Porte "/>
        <s v="Aquisição de Bens e Equipamentos para a Manutenção dos SES - Aquisição de Veículos "/>
        <s v="Aquisição de Bens e Equipamentos para a Manutenção dos SES - Aquisição de Poliguindaste"/>
        <s v="Aquisição de Bens e Equipamentos para a Manutenção dos SES - Aquisição de Roçadeira"/>
        <s v="Aquisição de Bens e Equipamentos para a Manutenção dos SES - Aquisição de Martelete e Esmerilhadeira"/>
        <s v="Aquisição de Bens e Equipamentos para a Manutenção dos SES - Aquisição de Bombas para Esgotamento de Valas"/>
        <s v="Aquisição de Sofware para Dimensionamento Hidráulico"/>
        <s v="Aquisição de Equipamentos de Apoio para a Gestão do Programa"/>
        <s v="Automação das Unidades Operacionais da Área Norte - Aquisição de Medidores de Cloro Livre Residual"/>
        <s v="Aquisição de bens e equipamentos (software e Hardware) para o sistema de gestão de ramais de água e esgotos"/>
        <s v="Aquisição de ETE Pré-Moldada para o SES Sanharó"/>
        <s v="Aquisição de Equipamentos para o Sistema Integrado de Suprimentos e Logística"/>
        <s v="Aquisição de Equipamentos para os Laboratórios Regionais e Central da COMPESA"/>
        <s v="Aquisição de materiais para obra do sistema de esgotamento sanitário da cidade de Belo Jardim - Aquisição de Equipamentos (Tubos)"/>
        <s v="Aquisição de materiais para obra do sistema de esgotamento sanitário da cidade de Bezerros - Aquisição de Equipamentos"/>
        <s v="Aquisição de bens e equipamentos (Software, Hardware e outros equipamentos) para a área de Projetos de Engenharia da COMPESA (ISO 9001)"/>
        <s v="Adequação e Movimentação do DataCenter da COMPESA. - Fase 2 -Aquisição de solução de interconexão e de acesso privado"/>
        <s v="Aquisição de Software e Hardware para o Sistema de Geoprocessamento da COMPESA"/>
        <s v="Aquisição e Implantação do Software para Gestão da Informação do Laboratório Central - LIMS "/>
        <s v="Aquisição de PCDs Hidrológicos"/>
        <s v="Aquisição de Software para Gestão do Laboratório da CPRH"/>
        <s v="Aquisição de bens de uso administrativo para nova sede da COMPESA - Solução de Projeção Multimídia"/>
        <s v="Obras do Sistema de Esgotamento Sanitário da Cidade de Caruaru 1ª Etapa - Intervenções para reabilitação e eficientização do SES existente em Caruaru (EEE Rendeiras I eII, José Liberato I e Boa Ventura.) - Aquisição de Materiais"/>
        <s v="Aquisição de Tubos de Ferro Fundido diâmetros diversos para Adutora de Serro Azul."/>
        <s v="Aquisição de Conjunto de Motobombas para Adutora de Serro Azul (16 unidades)"/>
        <s v="Aquisição de equipamentos tipo Eletrocentros (04 Eletrocentros, contendo painéis elétricos e transformadores)"/>
        <s v="Aquisição de Registros, Válvulas de controle de vazão e pressão, Ventosas. "/>
        <s v="Aquisição e Montagem de Reservatórios Metálicos"/>
        <s v="Aquisição de Reservatórios Hidropneumáticos antigolpe de Aríate em Aço carbono (50m3)"/>
        <s v="Aquisição de Solução especializada e Integrada para Aceleração de Banco de Dados. "/>
        <s v="Aquisição de Equipamentos à estruturação da unidade de geoprocessamento da APAC "/>
        <s v="Aquisição de Bens e Equipamentos para a Manutenção dos SES - Aquisição de Veículos - Motocicleta"/>
        <s v="Aquisição de bens de uso administrativo para nova sede da COMPESA - Mobiliário (Complementar - Aquisição 01)"/>
        <s v="Aquisição de Bens de uso administrativo para nova sede da COMPESA - Controle de Acesso a pessoas e veículos na nova sede da COMPESA"/>
        <s v="Modernização dos suprimentos de Tecnologia da Informação da COMPESA - Aquisição de Hardware e Software para atender demandas de atualização tecnologica."/>
        <s v="Implantação de Plataforma Integrada de Gestão, Controle e Monitoramento de Licitações"/>
        <s v="Aquisição de Equipamentos/Hardware para Desenvolvimento/Testes de Sistemas"/>
        <s v="Obras do Sistema de Esgotamento Sanitário da Cidade de Caruaru Demais Etapas com Recursos BID - Aquisição de Equipamentos para as Obras de Requalificação de 6 elevatórias."/>
        <s v="Obras do Sistema de Esgotamento Sanitário da Cidade de Caruaru Demais Etapas com Recursos BID - Aquisição de Equipamentos para as Obras de Implantação do SES Alto do Moura e Rendeiras."/>
        <s v="Implantação de unidade fotovoltáica"/>
        <s v="Obra do Sistema de Esgotamento Sanitário da cidade de Escada 1ª Etapa - Aquisição de Tubos."/>
        <s v="Obra do Sistema de Esgotamento Sanitário da cidade de Escada 1ª Etapa - Aquisição de Material Complementar"/>
        <s v="Aquisição de móveis corporativos para os laboratórios regionais de água de Belo jardim e de esgoto de Caruaru, laboratórios Centrais de água e esgoto e núcleos regionais de Caruaru e Belo Jardim."/>
        <s v="Aquisição de equipamentos para o laboratórios, Regional de água de Belo Jardim, Central de água, Central de esgoto e Regional de esgoto de Caruaru;"/>
        <s v="Aquisição de Bens e Equipamentos de Grande Porte para a Manutenção dos SES - 2ª Etapa"/>
        <s v="Aquisição de Bens e Equipamentosde Pequeno Porte para a Manutenção dos SES -  - 2ª Etapa"/>
        <s v="Aquisição de Bens e Equipamentosde  para a Manutenção dos SES (Veículos) - 2ª Etapa"/>
        <s v="Aquisição de Hidrômetros para as cidades contempladas com o SES no âmbito do Programa PSA IPOJUCA."/>
        <s v="Estruturação do monitoramento da qualidade de água na BRI - Aquisição de bens e equipamentos (software e Hardware)."/>
        <s v="Aquisição de bens de uso administrativo para nova sede da COMPESA - Mobiliário Complementar"/>
        <s v="Aquisição de equipamentos e materiais para o novo Laboratório da CPRH."/>
        <s v="Estruturação da unidade de geoprocessamento da APAC - Aquisição de solução para Data Discovery, do tipo (similar) QlikSense, com serviços de mentoring para transferência tecnológica."/>
        <s v="Fornecimento de passagens aéreas em apoio as ações do PSA IPOJUCA"/>
        <s v="Instalação de 140 telepluviômetros - APAC"/>
        <s v="Estudo para a avaliação dos ativos da  COMPESA"/>
        <s v="Restauração Florestal de APPs de Cursos d´água e nascente na Bacia do Rio Ipojuca - Município de ipojuca"/>
        <s v="Limpeza, Desobstrução, Cadastramento e Filmagem da Rede de Esgotamento do SES Caruaru"/>
        <s v="Construção dos Laboratórios Regionais de Análises de Água e de Esgoto"/>
        <s v="Metodologia para pagamento - Apoio a Implementação das Ações do Projeto"/>
        <s v="Execução do Plano de Comunicação - Produção de Vídeos"/>
        <s v="Execução do Plano de Comunicação - Material de Divulgação"/>
        <s v="Calibração e aferição de equipamentos, vidraria e materiais de referências."/>
        <s v="Serviços de Digitalização, Gestão e Guarda de Documentos da COMPESA"/>
        <s v="Adequação e Movimentação do DataCenter da COMPESA. - Fase 1 - Movimentação dos equipamentos do Datacenter Atual"/>
        <s v="Restauração Florestal de APPs de Cursos d´água e nascente na Bacia do Rio Ipojuca - Outros Municípios da BRI"/>
        <s v="Instalação de PCDs Hidrológicos"/>
        <s v="Serviços de Captação e Tratamento de imagens aéreas para apoio a elaboração de relatório de inspeção, fiscalização e monitoramento das atividade do programa."/>
        <s v="Modernização do Cadastro de Usuários de Água e Esgoto da COMPESA na BRI"/>
        <s v="Construção de Infraestrutura para alimentação em média tensão para as Estações de Bombeamento para adutora de Serro Azul."/>
        <s v="Implantação do Sistema de Supervisão e Controle da Adutora de Serro Azul (Automação)"/>
        <s v="Execução de Projeto de Manejo de Fauna"/>
        <s v="Implantação do Projeto de Compensação e Reposição Florestal para a adutora de Serro Azul"/>
        <s v="Execução do Plano de Comunicação - Captação, Produção e Desenvolvimento de novos conteúdos interativos do Universo Compesa"/>
        <s v="Restauração Florestal de APPs de Cursos d´água e nascente na Bacia do Rio Ipojuca - Pré-Plantio e Plantio "/>
        <s v="Restauração Florestal de APPs de Cursos d´água e nascente na Bacia do Rio Ipojuca - Cercamento "/>
        <s v="Limpeza, Desobstrução, Cadastramento e Filmagem da Rede de Esgotamento do SES Caruaru - 2ª Etapa"/>
        <s v="Limpeza, Desobstrução, Cadastramento da Rede de Esgotamento do SES Escada "/>
        <s v="Apoio à UGP para o Gerenciamento do Programa "/>
        <s v="Apoio à UGP para a Supervisão de Obras "/>
        <s v="Elaboração de projetos arquitetônicos e complementares para construção de almoxarifados regionais em Caruaru e Petrolina e projetos de reforma/adequação de almoxarifados regionais"/>
        <s v="Sistema de Gestão Ambiental da Compesa"/>
        <s v="Elaboração de diagnóstico, relatório técnico preliminar,  projeto básico e estudos complementares para implantação do sistema de esgotamento sanitário da sede municipal de Belo Jardim e Bezerros"/>
        <s v="Elaboração de Diagnóstico, RTP, Projeto Básico e estudos complementares para implantação do SES  Caruaru"/>
        <s v="Elaboração do Plano de comunicação para os usuários da bacia do rio Ipojuca (BRI) - PSA "/>
        <s v="Estruturação do monitoramento da qualidade de água na BRI - CPRH - Contratação de empresa de consultoria para implementação do Programa da Qualidade ( Laboratorio)"/>
        <s v="Estruturação do monitoramento da qualidade de água na BRI - CPRH Contratação de empresa consultora para realizar o diagnóstico da situação ambiental atual da BRI. "/>
        <s v="Elaboração dos projetos arquitetônicos dos núcleos de manutenção dos SES"/>
        <s v="Auditoria independente externa"/>
        <s v="PERC (Projetos Executivos de Ramais Condominiais) para as Obras do SES - Tacaimbó e Gravatá 1ª Etapa"/>
        <s v="PERC (Projetos Executivos de Ramais Condominiais) para as Obras do SES - Sanharó"/>
        <s v="PERC (Projetos Executivos de Ramais Condominiais) para as Obras do SES - Escada 1ª Etapa"/>
        <s v="Estudo de concepção dos parques de Bezerros, Caruaru e São Caetano"/>
        <s v="Elaboração de proposta de enquadramento dos cursos d'água da bacia hidrográfica do Rio Ipojuca"/>
        <s v="Avaliação Econômica de Tacaimbó"/>
        <s v="Elaboração de Proposta de sistema de outorga de lançamentos de efluentes de ETE"/>
        <s v="Elaboração de Diagnóstico, RTP, Projeto Básico e estudos complementares para implantação do SES de Gravatá (2ª Etapa)"/>
        <s v="Elaboração de Diagnóstico, RTP, Projeto Básico e estudos complementares para implantação do SES de Poção, Chã Grande e Primavera"/>
        <s v="Contratação de Consultoria para Modernização da Gestão de Manutenção das redes e ramais de água e esgoto"/>
        <s v="Plano de Conservação e Uso do Entorno dos Reservatórios Artificiais - PACUERA"/>
        <s v="Projeto executivo de pagamento por serviços ambientais - Produtor de Água - Açude Bitury"/>
        <s v="Elaboração dos Projetos Básicos e Executivos dos Parques de Bezerros, Caruaru e São Caetano."/>
        <s v="Planejamento Estratégico da CPRH"/>
        <s v="Ipojuca Digital - Criação de Plataforma para Disponibilização de Dados Referenciados Geograficamente (Mapeamento de Fontes Poluidoras)"/>
        <s v="Modernização do Sistema Integrado de Gestão Empresarial da COMPESA (ALPHA) - Atualização do software ERP v.9.0"/>
        <s v="PERC (Projetos Executivos de Ramais Condominiais) para as Obras do SES - Caruaru (Recursos BID)"/>
        <s v="Projetos de Arquitetura dos Laboratórios Regionais de Água e de Esgoto"/>
        <s v="Elaboração de Projeto do SES Escada 2ª Etapa"/>
        <s v="Elaboração do Estudo de concepção e Projetos Executivos do Parque Ambiental de Belo Jardim, Gravatá e Escada"/>
        <s v="Cadastro de Usuários de Água da Bacia do Rio Ipojuca"/>
        <s v="Metodologia de acompanhamento de empreendimentos de infraestrutura hídrica, conservaçao e gestão de recursos hídricos na BRI"/>
        <s v="PERC (Projetos Executivos de Ramais Condominiais) para as Obras do SES  de Belo Jardim"/>
        <s v="Contratação de consultoria para Sistema de cobrança pelo uso da água na BRI."/>
        <s v="Contratação de consultora para inclusão de bioindicadores e novos parametros físico/químicos. "/>
        <s v="Aprimoramento dos macroprocessos da COMPESA e Conformidade da Gestão. (Compliance)"/>
        <s v="Elaboração do Plano Estratégico da COMPESA (2018-2022)"/>
        <s v="Implantação de processos de gestão de riscos de contratos de obras e serviços terceirizados da Compesa."/>
        <s v="Aprimoramento do Modelo de Gestão de Custos e Despesas da COMPESA com Foco em Resultado."/>
        <s v="Melhorias nos Processos de Gestão da Qualidade para certificação ISO 9001, na Área de Projetos de Engenharia"/>
        <s v="Projeto Básico para Ampliação e Adequação da ETE de Escada."/>
        <s v="Implantação do Sistema de Gestão da Qualidade do Laboratório Central para certificação NBR ISO 17025."/>
        <s v="Planos Regionais de Água e Esgoto nas bacias dos Rios Ipojuca e Capibaribe"/>
        <s v="Modelagem da Operação dos Sistemas Integrados de Produção de Água"/>
        <s v="Projeto da Adutora do Serro Azul"/>
        <s v="Elaboração de Projeto Executivo para construção do Laboratório do CPRH (Exigência para a  Acreditação)"/>
        <s v="Execução do Plano de Comunicação para os usuários da bacia do rio Ipojuca (BRI) - PSA - Integração com as ações do comitê de imagens da COMPESA. (endomarketing)"/>
        <s v="Supervisão das Obras de Serro Azul"/>
        <s v="Apoio Técnico das Obras (ATO) de Serro Azul"/>
        <s v="Melhoria dos resultados da COMPESA por meio do aumento da receita e da adimplência e aprimorar o processo de definição e desdobramento de metas."/>
        <s v="Sistema de Controle Interno da SDEC - Recursos GovPE"/>
        <s v="Implementação de Planos e Programas Ambientais da adutora de Serro Azul"/>
        <s v="Estudo de Viabilidade Econômica Financeira para Fornecimento de Água e de Esgotamento Sanitário para Municípios da Mata Sul de PE."/>
        <s v="Avaliação Final do Programa PSA IPOJUCA"/>
        <s v="Consultoria Especializada para Modernização do GSAN"/>
        <s v="Apoio à Elaboração de Planos Regionais de Água e Esgoto nas bacias dos Rios Una e Sirinhaém"/>
        <s v="PERC (Projetos Executivos de Ramais Condominiais) para as Obras do SES  de Belo Jardim, Caruaru, Gravatá e Bezerros"/>
        <s v="Consultoria individual em apoio à UGP - Coordenador Executivo "/>
        <s v="Consultoria individual em apoio à UGP - Assessor Especial de Coordenação"/>
        <s v="Consultoria individual em apoio à UGP - Assessor APAC"/>
        <s v="Consultoria individual em apoio à UGP - Assessor Jurídico"/>
        <s v="Consultoria individual em apoio à UGP - Assessor Administrativo/Financeiro"/>
        <s v="Consultoria individual em apoio à UGP - Assessor Técnico"/>
        <s v="Consultoria individual em apoio à UGP - Orçamentista"/>
        <s v="Consultoria Individual em apoio ao EGP - Escritório de Gerenciamento de Projetos "/>
        <s v="Consultoria Individual em apoio a UGP - Assessor Técnico para Elaboração de estudo de alternativas para tratamento e disposição final dos lodos gerados nos SES das sedes Municipais de Sanharó, Gravatá, Tacaimbó e Caruaru"/>
        <s v="Consultoria Individual em apoio a UGP - Avaliação intermediária do Programa"/>
        <s v="Consultores Individuais diversos"/>
        <s v="Consultoria Individual em apoio a UGP - Assessor Técnico para elaboração de estudo técnico da alternativa escolhida para tratamento e disposição final dos lodos gerados nos SES das sedes Municipais de Sanharó, Gravatá, Tacaimbo e Caruaru"/>
        <s v="Consultoria individual para Capacitação de equipes nas ferramentas de Gestão, com foco em Mapeamento e Soluções de problemas"/>
        <s v="Consultoria Individual para Elaboração de estudo de viabilidade Econômica da Adutora de Serro Azul"/>
        <s v="Consultoria Individual para  Elaboração de Relatório Ambiental e Social da Adutora de Serro Azul"/>
        <s v="Consultoria Individual Especialista em Obras para acompanhamento das obras da  Adutora de Serro Azul e sua integração com os sistemas produtores do agreste pernambucano"/>
        <s v="Consultoria Individual Especialista em Controle Operacional de Sistemas Integrados"/>
        <s v="Consultoria Individual especialista em gestão empresarial e sustentabilidade corporativa para prestação de serviços de elaboração do relatório de sustentabilidade "/>
        <s v="Consultoria Individual para Elaboração de proposta de modelo institucional e estratégias para implementação da responsabilidade socioambiental empresarial da COMPESA."/>
        <s v="Consultoria Individual para Elaboração de programa de educação ambiental com ênfase na preservação florestal"/>
        <s v="Treinamento e Capacitação de Integrantes do Programa PSA IPOJUCA"/>
        <s v="Estruturação das Unidades Regionais da CPRH - Realização das Oficinas Ambientais e Capacitação da Equipe Técnica."/>
        <s v="Capacitação da equipe do laboratório da CPRH. (Cursos CETESB) - 8 Cursos"/>
        <s v="Controle Tecnológico das obras de Tacaimbó e Gravatá"/>
        <s v="Controle tecnológico das obras de Sanharó"/>
        <s v="Controle tecnológico das obras de Escada 1ª Etapa"/>
        <s v="Controle Tecnológico das obras de Belo Jardim"/>
        <s v="Controle Tecnológico das obras de Caruaru"/>
        <s v="Controle Tecnológico das obras de Bezerros"/>
        <s v="Controle Tecnológico das Obras dos SES "/>
        <s v="Aquisição de Bens e Equipamentosde  para a Manutenção dos SES (Veículos) -  - 2ª Etapa" u="1"/>
      </sharedItems>
    </cacheField>
    <cacheField name="Código Componente" numFmtId="0">
      <sharedItems count="6">
        <s v="2.2 - Obras e Equipamentos"/>
        <s v="2.1 - Fortalecimento Institucional"/>
        <s v="2.3 - Sustentabilidade Ambiental e Social"/>
        <s v="1.1 - Gerenciamento e Supervisão"/>
        <s v="3.1 - Auditoria"/>
        <s v="3.2 - Avaliação e Monitoramento"/>
      </sharedItems>
    </cacheField>
    <cacheField name="Descrição Adicional" numFmtId="0">
      <sharedItems containsNonDate="0" containsString="0" containsBlank="1"/>
    </cacheField>
    <cacheField name="Método _x000a_(Selecionar uma das Opções)*" numFmtId="0">
      <sharedItems/>
    </cacheField>
    <cacheField name="Quantidade de Lotes" numFmtId="0">
      <sharedItems containsString="0" containsBlank="1" containsNumber="1" containsInteger="1" minValue="2" maxValue="12"/>
    </cacheField>
    <cacheField name="Número do Processo" numFmtId="0">
      <sharedItems containsBlank="1"/>
    </cacheField>
    <cacheField name="Montante Estimado em US$ X mil" numFmtId="43">
      <sharedItems containsSemiMixedTypes="0" containsString="0" containsNumber="1" minValue="0" maxValue="44216.33"/>
    </cacheField>
    <cacheField name="Montante Estimado % BID" numFmtId="9">
      <sharedItems containsSemiMixedTypes="0" containsString="0" containsNumber="1" containsInteger="1" minValue="0" maxValue="1" count="2">
        <n v="1"/>
        <n v="0"/>
      </sharedItems>
    </cacheField>
    <cacheField name="Montante Estimado % Contrapartida" numFmtId="9">
      <sharedItems containsSemiMixedTypes="0" containsString="0" containsNumber="1" containsInteger="1" minValue="0" maxValue="1"/>
    </cacheField>
    <cacheField name="Categoria de Investimento" numFmtId="0">
      <sharedItems/>
    </cacheField>
    <cacheField name="Método de Revisão (Selecionar uma das opções)*" numFmtId="0">
      <sharedItems/>
    </cacheField>
    <cacheField name="Publicação do Anúncio/Convite" numFmtId="164">
      <sharedItems containsDate="1" containsMixedTypes="1" minDate="2012-05-10T00:00:00" maxDate="2019-01-02T00:00:00"/>
    </cacheField>
    <cacheField name="Assinatura do Contrato" numFmtId="164">
      <sharedItems containsDate="1" containsMixedTypes="1" minDate="2012-01-27T00:00:00" maxDate="2019-05-07T00:00:00"/>
    </cacheField>
    <cacheField name="Comentários - para Sistema Nacional incluir método de Seleção" numFmtId="0">
      <sharedItems containsBlank="1"/>
    </cacheField>
    <cacheField name="Número PRISM" numFmtId="0">
      <sharedItems containsBlank="1"/>
    </cacheField>
    <cacheField name="Status" numFmtId="0">
      <sharedItems count="6">
        <s v="Contrato Concluído"/>
        <s v="Contrato em Execução"/>
        <s v="Nova Licitação"/>
        <s v="Processo Cancelado"/>
        <s v="Previsto"/>
        <s v="Processo em Curso"/>
      </sharedItems>
    </cacheField>
    <cacheField name="Nº2" numFmtId="0">
      <sharedItems/>
    </cacheField>
    <cacheField name="Fim.Mês" numFmtId="166">
      <sharedItems containsDate="1" containsMixedTypes="1" minDate="2012-01-31T00:00:00" maxDate="2019-06-01T00:00:00"/>
    </cacheField>
    <cacheField name="Situação" numFmtId="166">
      <sharedItems/>
    </cacheField>
    <cacheField name="Diretoria" numFmtId="166">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Marcio Giovanni Alves Cabral" refreshedDate="43367.676342476851" createdVersion="6" refreshedVersion="6" minRefreshableVersion="3" recordCount="218">
  <cacheSource type="worksheet">
    <worksheetSource ref="A11:X234" sheet="9ºPAinterno"/>
  </cacheSource>
  <cacheFields count="24">
    <cacheField name="Nº" numFmtId="0">
      <sharedItems count="218">
        <s v="1.1"/>
        <s v="1.2"/>
        <s v="1.3"/>
        <s v="1.4"/>
        <s v="1.5"/>
        <s v="1.6"/>
        <s v="1.7"/>
        <s v="1.8"/>
        <s v="1.9"/>
        <s v="1.10"/>
        <s v="1.11"/>
        <s v="1.12"/>
        <s v="1.13"/>
        <s v="1.14"/>
        <s v="1.15"/>
        <s v="1.16"/>
        <s v="1.17"/>
        <s v="1.18"/>
        <s v="1.19"/>
        <s v="1.20"/>
        <s v="1.21"/>
        <s v="1.22"/>
        <s v="1.23"/>
        <s v="1.24"/>
        <s v="1.25"/>
        <s v="1.26"/>
        <s v="1.27"/>
        <s v="1.28"/>
        <s v="1.29"/>
        <s v="1.30"/>
        <s v="1.31"/>
        <s v="1.32"/>
        <s v="1.33"/>
        <s v="1.34"/>
        <s v="2.1"/>
        <s v="2.2"/>
        <s v="2.3"/>
        <s v="2.4"/>
        <s v="2.5"/>
        <s v="2.6"/>
        <s v="2.7"/>
        <s v="2.8"/>
        <s v="2.9"/>
        <s v="2.10"/>
        <s v="2.11"/>
        <s v="2.12"/>
        <s v="2.13"/>
        <s v="2.14"/>
        <s v="2.15"/>
        <s v="2.16"/>
        <s v="2.17"/>
        <s v="2.18"/>
        <s v="2.19"/>
        <s v="2.20"/>
        <s v="2.21"/>
        <s v="2.22"/>
        <s v="2.23"/>
        <s v="2.24"/>
        <s v="2.25"/>
        <s v="2.26"/>
        <s v="2.27"/>
        <s v="2.28"/>
        <s v="2.29"/>
        <s v="2.30"/>
        <s v="2.31"/>
        <s v="2.32"/>
        <s v="2.33"/>
        <s v="2.34"/>
        <s v="2.35"/>
        <s v="2.36"/>
        <s v="2.37"/>
        <s v="2.38"/>
        <s v="2.39"/>
        <s v="2.40"/>
        <s v="2.41"/>
        <s v="2.42"/>
        <s v="2.43"/>
        <s v="2.44"/>
        <s v="2.45"/>
        <s v="2.46"/>
        <s v="2.47"/>
        <s v="2.48"/>
        <s v="2.49"/>
        <s v="2.50"/>
        <s v="2.51"/>
        <s v="2.52"/>
        <s v="2.53"/>
        <s v="2.54"/>
        <s v="2.55"/>
        <s v="2.56"/>
        <s v="2.57"/>
        <s v="2.58"/>
        <s v="2.59"/>
        <s v="2.60"/>
        <s v="2.61"/>
        <s v="2.62"/>
        <s v="2.63"/>
        <s v="2.64"/>
        <s v="2.65"/>
        <s v="2.66"/>
        <s v="2.67"/>
        <s v="2.68"/>
        <s v="2.69"/>
        <s v="2.70"/>
        <s v="2.71"/>
        <s v="3.1"/>
        <s v="3.2"/>
        <s v="3.3"/>
        <s v="3.4"/>
        <s v="3.5"/>
        <s v="3.6"/>
        <s v="3.7"/>
        <s v="3.8"/>
        <s v="3.9"/>
        <s v="3.10"/>
        <s v="3.11"/>
        <s v="3.12"/>
        <s v="3.13"/>
        <s v="3.14"/>
        <s v="3.15"/>
        <s v="3.16"/>
        <s v="3.17"/>
        <s v="3.18"/>
        <s v="3.19"/>
        <s v="3.20"/>
        <s v="3.21"/>
        <s v="3.22"/>
        <s v="3.23"/>
        <s v="3.24"/>
        <s v="3.25"/>
        <s v="4.1"/>
        <s v="4.2"/>
        <s v="4.3"/>
        <s v="4.4"/>
        <s v="4.5"/>
        <s v="4.6"/>
        <s v="4.7"/>
        <s v="4.8"/>
        <s v="4.9"/>
        <s v="4.10"/>
        <s v="4.11"/>
        <s v="4.12"/>
        <s v="4.13"/>
        <s v="4.14"/>
        <s v="4.15"/>
        <s v="4.16"/>
        <s v="4.17"/>
        <s v="4.18"/>
        <s v="4.19"/>
        <s v="4.20"/>
        <s v="4.21"/>
        <s v="4.22"/>
        <s v="4.23"/>
        <s v="4.24"/>
        <s v="4.25"/>
        <s v="4.26"/>
        <s v="4.27"/>
        <s v="4.28"/>
        <s v="4.29"/>
        <s v="4.30"/>
        <s v="4.31"/>
        <s v="4.32"/>
        <s v="4.33"/>
        <s v="4.34"/>
        <s v="4.35"/>
        <s v="4.36"/>
        <s v="4.37"/>
        <s v="4.38"/>
        <s v="4.39"/>
        <s v="4.40"/>
        <s v="4.41"/>
        <s v="4.42"/>
        <s v="4.43"/>
        <s v="4.44"/>
        <s v="4.45"/>
        <s v="4.46"/>
        <s v="4.47"/>
        <s v="4.48"/>
        <s v="4.49"/>
        <s v="4.50"/>
        <s v="4.51"/>
        <s v="4.52"/>
        <s v="4.53"/>
        <s v="4.54"/>
        <s v="4.55"/>
        <s v="4.56"/>
        <s v="4.57"/>
        <s v="4.58"/>
        <s v="5.1"/>
        <s v="5.2"/>
        <s v="5.3"/>
        <s v="5.4"/>
        <s v="5.5"/>
        <s v="5.6"/>
        <s v="5.7"/>
        <s v="5.8"/>
        <s v="5.9"/>
        <s v="5.10"/>
        <s v="5.11"/>
        <s v="5.12"/>
        <s v="5.13"/>
        <s v="5.14"/>
        <s v="5.15"/>
        <s v="5.16"/>
        <s v="5.17"/>
        <s v="5.18"/>
        <s v="5.19"/>
        <s v="5.20"/>
        <s v="6.1"/>
        <s v="6.2"/>
        <s v="6.3"/>
        <s v="7.1"/>
        <s v="7.2"/>
        <s v="7.3"/>
        <s v="7.4"/>
        <s v="7.5"/>
        <s v="7.6"/>
        <s v="7.7"/>
      </sharedItems>
    </cacheField>
    <cacheField name="Unidade Executora" numFmtId="0">
      <sharedItems/>
    </cacheField>
    <cacheField name="TIPO" numFmtId="0">
      <sharedItems/>
    </cacheField>
    <cacheField name="Objeto" numFmtId="0">
      <sharedItems count="217">
        <s v="Obra do Sistema de Esgotamento Sanitário da cidade de Tacaimbó"/>
        <s v="Obra do Sistema de Esgotamento Sanitário da cidade de Escada 1ª Etapa"/>
        <s v="Obra do Sistema de Esgotamento Sanitário da Cidade de Arcoverde - 1ª etapa"/>
        <s v="Obra do Sistema de Esgotamento Sanitário da Cidade de Venturosa"/>
        <s v="Obra do Sistema de Abastecimento de Água de Porto de Galinhas "/>
        <s v="Obra da ETA de Bezerros"/>
        <s v="Obra do SES da Cidade de Gravatá 1ª Etapa"/>
        <s v="Obras de implantação, reforma e adequação dos almoxarifados regionais da COMPESA "/>
        <s v="Obra do Sistema de Esgotamento Sanitário da Cidade de Sanharó"/>
        <s v="Automação das Unidades Operacionais da Área Norte e Goiana"/>
        <s v="Obra do Sistema de Esgotamento Sanitário da Cidade de Arcoverde - 2ª etapa"/>
        <s v="Obras da Modernização dos Viveiro Florestal de Bonito"/>
        <s v="Obras do Sistema de Esgotamento Sanitário da Cidade de Caruaru - Etapas com Recursos de Contrapartida"/>
        <s v="implantação da primeira etapa do sistema de esgotamento sanitário de Belo Jardim e obras complementares"/>
        <s v="Obra do Sistema de Esgotamento Sanitário da Cidade de Bezerros"/>
        <s v="Obra do Sistema de Esgotamento Sanitário da Cidade de Tacaimbó - Obras Complementares"/>
        <s v="Obras do Sistema de Esgotamento Sanitário da Cidade de Caruaru 1ª Etapa - Intervenções para reabilitação e eficientização do SES existente em Caruaru (EEE Rendeiras I eII, José Liberato I e Boa Ventura.) - Obras de Recuperação."/>
        <s v="Obras de Requalificação do Laboratório Central de Água e Implantação do Laboratório Central de Esgoto"/>
        <s v="Obras do Laboratório do CPRH (Exigência para a Acreditação)"/>
        <s v="Contratação da execução das obras dos parques de Caruaru, Bezerros, São Caetano, belo Jardim, Gravatá e Escada."/>
        <s v="Obras do Sistema de Esgotamento Sanitário da Cidade de Caruaru Demais Etapas com Recursos BID"/>
        <s v="Obras da Adutora de Serro Azul"/>
        <s v="Obras de implantação, reforma e adequação do Núcleo de Manutenção das redes e ramais de água e esgoto da RMR."/>
        <s v="Obras de Adequação da ETE do Sistema de Esgotamento Sanitário de Escada"/>
        <s v="Obras de Implantação dos núcleos de manutenção dos SES"/>
        <s v="Obra do SES da Cidade de Gravatá 1ª Etapa -  Ligações Intradomiciliares, ramais e redes complementares."/>
        <s v="Obras do Sistema de Esgotamento Sanitário da Cidade de Caruaru Demais Etapas com Recursos BID - Obras de Implantação do SES Alto do Moura e Rendeiras"/>
        <s v="Obras do Sistema de Esgotamento Sanitário da Cidade de Caruaru Demais Etapas com Recursos BID - .Obras de Implantação da ETE do SES Alto do Moura e Rendeiras"/>
        <s v="Obras do Sistema de Esgotamento Sanitário da Cidade de Caruaru Demais Etapas com Recursos BID - Obras de Requalificação de 6 elevatórias."/>
        <s v="Obras de construção do núcleo de manutenção, almoxarifado e laboratório regional de esgoto em Caruaru/PE"/>
        <s v="Integração da Adutora de Serro Azul - Substituição de adutora entre o municípios de Belo Jardim e São Bento do Una."/>
        <s v="Implantação da primeira etapa do SES de Belo Jardim - Execução das Obras de Implantação da ETE Belo Jardim"/>
        <s v="Nova sede da COMPESA - Contratação de empresa especializada na prestação de serviço para adequação ao conforto acústico indicado por normas ABNT."/>
        <s v="Implantação de unidade fotovoltáica"/>
        <s v="Aquisição de bens de uso administrativo para nova sede da COMPESA - Mobiliário"/>
        <s v="Aquisição de materiais para obra do sistema de esgotamento sanitário da cidade de Gravatá 1ª Etapa "/>
        <s v="Aquisição de 140 telepluviômetros - APAC"/>
        <s v="Aquisição de materiais para obra do sistema de esgotamento sanitário da cidade de Sanharó"/>
        <s v="Aquisição de bens e equipamentos para as Unidades Regionais da CPRH (UIGA´s) "/>
        <s v="Aquisição de equipamentos e materiais para o Laboratório da CPRH."/>
        <s v="Aquisição de Hidrômetros"/>
        <s v="Aquisição de tubos para o SES de Tacaimbó"/>
        <s v="Aquisição de materiais complementares e eqiupamentos para o SES Tacaimbó - Aquisição de bombas."/>
        <s v="Aquisição de materiais complementares e eqiupamentos para o SES Tacaimbó - Aquisição de conjunto de desinfecção."/>
        <s v="Aquisição de materiais complementares e equipamentos para o SES Tacaimbó - Aquisição de Tubos para o Emissário"/>
        <s v="Aquisição de materiais complementares e eqiupamentos para o SES Tacaimbó- Sistema de Supervisão da ETE do SES Tacaimbó e automação da EE"/>
        <s v="Aquisição de bens de uso administrativo - Lote 1 (Antigo Lote 03) - Cadeiras Teladas"/>
        <s v="Aquisição de bens de uso administrativo para nova sede da COMPESA - Placas de proteção solar"/>
        <s v="Aquisição de Bens de uso administrativo para nova sede da COMPESA - Maquinas e Equipamentos Audiovisual"/>
        <s v="Aquisição de Hardware para ampliação da Capacidade de Armazenamento do Servidor Central da COMPESA"/>
        <s v="Aquisição de Bens e Equipamentos para a Manutenção dos SES - Aquisição de Torre de Iluminação"/>
        <s v="Aquisição de Bens e Equipamentos para a Manutenção dos SES - Aquisição de Placa Vibratória; Aquisição de Betoneira; Aquisição de Compactadora"/>
        <s v="Aquisição de Bens e Equipamentos para a Manutenção dos SES - Equipamentos de Grande Porte "/>
        <s v="Aquisição de Bens e Equipamentos para a Manutenção dos SES - Aquisição de Veículos "/>
        <s v="Aquisição de Bens e Equipamentos para a Manutenção dos SES - Aquisição de Poliguindaste"/>
        <s v="Aquisição de Bens e Equipamentos para a Manutenção dos SES - Aquisição de Roçadeira"/>
        <s v="Aquisição de Bens e Equipamentos para a Manutenção dos SES - Aquisição de Martelete e Esmerilhadeira"/>
        <s v="Aquisição de Bens e Equipamentos para a Manutenção dos SES - Aquisição de Bombas para Esgotamento de Valas"/>
        <s v="Aquisição de Sofware para Dimensionamento Hidráulico"/>
        <s v="Aquisição de Equipamentos de Apoio para a Gestão do Programa"/>
        <s v="Automação das Unidades Operacionais da Área Norte - Aquisição de Medidores de Cloro Livre Residual"/>
        <s v="Aquisição de bens e equipamentos (software e Hardware) para o sistema de gestão de ramais de água e esgotos"/>
        <s v="Aquisição de ETE Pré-Moldada para o SES Sanharó"/>
        <s v="Aquisição de Equipamentos para o Sistema Integrado de Suprimentos e Logística"/>
        <s v="Aquisição de Equipamentos para os Laboratórios Regionais e Central da COMPESA"/>
        <s v="Aquisição de materiais para obra do sistema de esgotamento sanitário da cidade de Belo Jardim - Aquisição de Equipamentos (Tubos)"/>
        <s v="Aquisição de materiais para obra do sistema de esgotamento sanitário da cidade de Bezerros - Aquisição de Equipamentos"/>
        <s v="Aquisição de bens e equipamentos (Software, Hardware e outros equipamentos) para a área de Projetos de Engenharia da COMPESA (ISO 9001)"/>
        <s v="Adequação e Movimentação do DataCenter da COMPESA. - Fase 2 -Aquisição de solução de interconexão e de acesso privado"/>
        <s v="Aquisição de Software e Hardware para o Sistema de Geoprocessamento da COMPESA"/>
        <s v="Aquisição e Implantação do Software para Gestão da Informação do Laboratório Central - LIMS "/>
        <s v="Aquisição de PCDs Hidrológicos"/>
        <s v="Aquisição de Software para Gestão do Laboratório da CPRH"/>
        <s v="Aquisição de bens de uso administrativo para nova sede da COMPESA - Solução de Projeção Multimídia"/>
        <s v="Obras do Sistema de Esgotamento Sanitário da Cidade de Caruaru 1ª Etapa - Intervenções para reabilitação e eficientização do SES existente em Caruaru (EEE Rendeiras I eII, José Liberato I e Boa Ventura.) - Aquisição de Materiais"/>
        <s v="Aquisição de Tubos de Ferro Fundido diâmetros diversos para Adutora de Serro Azul."/>
        <s v="Aquisição de Conjunto de Motobombas para Adutora de Serro Azul (16 unidades)"/>
        <s v="Aquisição de equipamentos tipo Eletrocentros (04 Eletrocentros, contendo painéis elétricos e transformadores)"/>
        <s v="Aquisição de Registros, Válvulas de controle de vazão e pressão, Ventosas. "/>
        <s v="Aquisição e Montagem de Reservatórios Metálicos"/>
        <s v="Aquisição de Reservatórios Hidropneumáticos antigolpe de Aríate em Aço carbono (50m3)"/>
        <s v="Aquisição de Solução especializada e Integrada para Aceleração de Banco de Dados. "/>
        <s v="Aquisição de Equipamentos à estruturação da unidade de geoprocessamento da APAC "/>
        <s v="Aquisição de Bens e Equipamentos para a Manutenção dos SES - Aquisição de Veículos - Motocicleta"/>
        <s v="Aquisição de bens de uso administrativo para nova sede da COMPESA - Mobiliário (Complementar - Aquisição 01)"/>
        <s v="Aquisição de Bens de uso administrativo para nova sede da COMPESA - Controle de Acesso a pessoas e veículos na nova sede da COMPESA"/>
        <s v="Modernização dos suprimentos de Tecnologia da Informação da COMPESA - Aquisição de Hardware e Software para atender demandas de atualização tecnologica."/>
        <s v="Aquisição de equipamentos e vidrarias para o Controle Operacional de ETE com processo de lodos ativados"/>
        <s v="Aquisição de Equipamentos/Hardware para Desenvolvimento/Testes de Sistemas"/>
        <s v="Obras do Sistema de Esgotamento Sanitário da Cidade de Caruaru Demais Etapas com Recursos BID - Aquisição de Equipamentos para as Obras de Requalificação de 6 elevatórias."/>
        <s v="Obras do Sistema de Esgotamento Sanitário da Cidade de Caruaru Demais Etapas com Recursos BID - Aquisição de Equipamentos para as Obras de Implantação do SES Alto do Moura e Rendeiras."/>
        <s v="Aquisição de equipamentos especiais para o Laboratório Central da COMPESA"/>
        <s v="Obra do Sistema de Esgotamento Sanitário da cidade de Escada 1ª Etapa - Aquisição de Tubos."/>
        <s v="Obra do Sistema de Esgotamento Sanitário da cidade de Escada 1ª Etapa - Aquisição de Material Complementar"/>
        <s v="Aquisição de móveis corporativos para os laboratórios regionais de água de Belo jardim e de esgoto de Caruaru, laboratórios Centrais de água e esgoto e núcleos regionais de Caruaru e Belo Jardim."/>
        <s v="Aquisição de equipamentos para o laboratórios, Regional de água de Belo Jardim, Central de água, Central de esgoto e Regional de esgoto de Caruaru;"/>
        <s v="Aquisição de Bens e Equipamentos de Grande Porte para a Manutenção dos SES - 2ª Etapa"/>
        <s v="Aquisição de Bens e Equipamentosde Pequeno Porte para a Manutenção dos SES -  - 2ª Etapa"/>
        <s v="Aquisição de Bens e Equipamentosde  para a Manutenção dos SES (Veículos) - 2ª Etapa"/>
        <s v="Aquisição de Hidrômetros para as cidades contempladas com o SES no âmbito do Programa PSA IPOJUCA."/>
        <s v="Estruturação do monitoramento da qualidade de água na BRI - Aquisição de bens e equipamentos (software e Hardware)."/>
        <s v="Aquisição de bens de uso administrativo para nova sede da COMPESA - Mobiliário Complementar"/>
        <s v="Aquisição de equipamentos e materiais para o novo Laboratório da CPRH."/>
        <s v="Estruturação da unidade de geoprocessamento da APAC - Aquisição de solução para Data Discovery, do tipo (similar) QlikSense, com serviços de mentoring para transferência tecnológica."/>
        <s v="Fornecimento de passagens aéreas em apoio as ações do PSA IPOJUCA"/>
        <s v="Instalação de 140 telepluviômetros - APAC"/>
        <s v="Estudo para a avaliação dos ativos da  COMPESA"/>
        <s v="Restauração Florestal de APPs de Cursos d´água e nascente na Bacia do Rio Ipojuca - Município de ipojuca"/>
        <s v="Limpeza, Desobstrução, Cadastramento e Filmagem da Rede de Esgotamento do SES Caruaru"/>
        <s v="Construção dos Laboratórios Regionais de Análises de Água e de Esgoto"/>
        <s v="Metodologia para pagamento - Apoio a Implementação das Ações do Projeto"/>
        <s v="Execução do Plano de Comunicação - Produção de Vídeos"/>
        <s v="Execução do Plano de Comunicação - Material de Divulgação"/>
        <s v="Calibração e aferição de equipamentos, vidraria e materiais de referências."/>
        <s v="Serviços de Digitalização, Gestão e Guarda de Documentos da COMPESA"/>
        <s v="Adequação e Movimentação do DataCenter da COMPESA. - Fase 1 - Movimentação dos equipamentos do Datacenter Atual"/>
        <s v="Restauração Florestal de APPs de Cursos d´água e nascente na Bacia do Rio Ipojuca - Outros Municípios da BRI"/>
        <s v="Instalação de PCDs Hidrológicos"/>
        <s v="Serviços de Captação e Tratamento de imagens aéreas para apoio a elaboração de relatório de inspeção, fiscalização e monitoramento das atividade do programa."/>
        <s v="Modernização do Cadastro de Usuários de Água e Esgoto da COMPESA na BRI"/>
        <s v="Construção de Infraestrutura para alimentação em média tensão para as Estações de Bombeamento para adutora de Serro Azul."/>
        <s v="Implantação do Sistema de Supervisão e Controle da Adutora de Serro Azul (Automação)"/>
        <s v="Execução de Projeto de Manejo de Fauna"/>
        <s v="Implantação do Projeto de Compensação e Reposição Florestal para a adutora de Serro Azul"/>
        <s v="Execução do Plano de Comunicação - Captação, Produção e Desenvolvimento de novos conteúdos interativos do Universo Compesa"/>
        <s v="Restauração Florestal de APPs de Cursos d´água e nascente na Bacia do Rio Ipojuca - Pré-Plantio e Plantio "/>
        <s v="Restauração Florestal de APPs de Cursos d´água e nascente na Bacia do Rio Ipojuca - Cercamento "/>
        <s v="Limpeza, Desobstrução, Cadastramento e Filmagem da Rede de Esgotamento do SES Caruaru - 2ª Etapa"/>
        <s v="Limpeza, Desobstrução, Cadastramento da Rede de Esgotamento do SES Escada "/>
        <s v="Apoio à UGP para o Gerenciamento do Programa "/>
        <s v="Apoio à UGP para a Supervisão de Obras "/>
        <s v="Elaboração de projetos arquitetônicos e complementares para construção de almoxarifados regionais em Caruaru e Petrolina e projetos de reforma/adequação de almoxarifados regionais"/>
        <s v="Sistema de Gestão Ambiental da Compesa"/>
        <s v="Elaboração de diagnóstico, relatório técnico preliminar,  projeto básico e estudos complementares para implantação do sistema de esgotamento sanitário da sede municipal de Belo Jardim e Bezerros"/>
        <s v="Elaboração de Diagnóstico, RTP, Projeto Básico e estudos complementares para implantação do SES  Caruaru"/>
        <s v="Elaboração do Plano de comunicação para os usuários da bacia do rio Ipojuca (BRI) - PSA "/>
        <s v="Estruturação do monitoramento da qualidade de água na BRI - CPRH - Contratação de empresa de consultoria para implementação do Programa da Qualidade ( Laboratorio)"/>
        <s v="Estruturação do monitoramento da qualidade de água na BRI - CPRH Contratação de empresa consultora para realizar o diagnóstico da situação ambiental atual da BRI. "/>
        <s v="Elaboração dos projetos arquitetônicos dos núcleos de manutenção dos SES"/>
        <s v="Auditoria independente externa"/>
        <s v="PERC (Projetos Executivos de Ramais Condominiais) para as Obras do SES - Tacaimbó e Gravatá 1ª Etapa"/>
        <s v="PERC (Projetos Executivos de Ramais Condominiais) para as Obras do SES - Sanharó"/>
        <s v="PERC (Projetos Executivos de Ramais Condominiais) para as Obras do SES - Escada 1ª Etapa"/>
        <s v="Estudo de concepção dos parques de Bezerros, Caruaru e São Caetano"/>
        <s v="Elaboração de proposta de enquadramento dos cursos d'água da bacia hidrográfica do Rio Ipojuca"/>
        <s v="Avaliação Econômica de Tacaimbó"/>
        <s v="Elaboração de Proposta de sistema de outorga de lançamentos de efluentes de ETE"/>
        <s v="Elaboração de Diagnóstico, RTP, Projeto Básico e estudos complementares para implantação do SES de Gravatá (2ª Etapa)"/>
        <s v="Elaboração de Diagnóstico, RTP, Projeto Básico e estudos complementares para implantação do SES de Poção, Chã Grande e Primavera"/>
        <s v="Contratação de Consultoria para Modernização da Gestão de Manutenção das redes e ramais de água e esgoto"/>
        <s v="Plano de Conservação e Uso do Entorno dos Reservatórios Artificiais - PACUERA"/>
        <s v="Projeto executivo de pagamento por serviços ambientais - Produtor de Água - Açude Bitury"/>
        <s v="Elaboração dos Projetos Básicos e Executivos dos Parques de Bezerros, Caruaru e São Caetano."/>
        <s v="Planejamento Estratégico da CPRH"/>
        <s v="Ipojuca Digital - Criação de Plataforma para Disponibilização de Dados Referenciados Geograficamente (Mapeamento de Fontes Poluidoras)"/>
        <s v="Modernização do Sistema Integrado de Gestão Empresarial da COMPESA (ALPHA) - Atualização do software ERP v.9.0"/>
        <s v="PERC (Projetos Executivos de Ramais Condominiais) para as Obras do SES - Caruaru (Recursos BID)"/>
        <s v="Projetos de Arquitetura dos Laboratórios Regionais de Água e de Esgoto"/>
        <s v="Elaboração de Projeto do SES Escada 2ª Etapa"/>
        <s v="Elaboração do Estudo de concepção e Projetos Executivos do Parque Ambiental de Belo Jardim, Gravatá e Escada"/>
        <s v="Cadastro de Usuários de Água da Bacia do Rio Ipojuca"/>
        <s v="Metodologia de acompanhamento de empreendimentos de infraestrutura hídrica, conservaçao e gestão de recursos hídricos na BRI"/>
        <s v="PERC (Projetos Executivos de Ramais Condominiais) para as Obras do SES  de Belo Jardim"/>
        <s v="Contratação de consultoria para Sistema de cobrança pelo uso da água na BRI."/>
        <s v="Contratação de consultora para inclusão de bioindicadores e novos parametros físico/químicos. "/>
        <s v="Aprimoramento dos macroprocessos da COMPESA e Conformidade da Gestão. (Compliance)"/>
        <s v="Elaboração do Plano Estratégico da COMPESA (2018-2022)"/>
        <s v="Implantação de processos de gestão de riscos de contratos de obras e serviços terceirizados da Compesa."/>
        <s v="Aprimoramento do Modelo de Gestão de Custos e Despesas da COMPESA com Foco em Resultado."/>
        <s v="Melhorias nos Processos de Gestão da Qualidade para certificação ISO 9001, na Área de Projetos de Engenharia"/>
        <s v="Projeto Básico para Ampliação e Adequação da ETE de Escada."/>
        <s v="Implantação do Sistema de Gestão da Qualidade do Laboratório Central para certificação NBR ISO 17025."/>
        <s v="Planos Regionais de Água e Esgoto nas bacias dos Rios Ipojuca e Capibaribe"/>
        <s v="Modelagem da Operação dos Sistemas Integrados de Produção de Água"/>
        <s v="Projeto da Adutora do Serro Azul"/>
        <s v="Elaboração de Projeto Executivo para construção do Laboratório do CPRH (Exigência para a  Acreditação)"/>
        <s v="Execução do Plano de Comunicação para os usuários da bacia do rio Ipojuca (BRI) - PSA - Integração com as ações do comitê de imagens da COMPESA. (endomarketing)"/>
        <s v="Supervisão das Obras de Serro Azul"/>
        <s v="Apoio Técnico das Obras (ATO) de Serro Azul"/>
        <s v="Melhoria dos resultados da COMPESA por meio do aumento da receita e da adimplência e aprimorar o processo de definição e desdobramento de metas."/>
        <s v="Sistema de Controle Interno da SDEC - Recursos GovPE"/>
        <s v="Implementação de Planos e Programas Ambientais da adutora de Serro Azul"/>
        <s v="Estudo de Viabilidade Econômica Financeira para Fornecimento de Água e de Esgotamento Sanitário para Municípios da Mata Sul de PE."/>
        <s v="Avaliação Final do Programa PSA IPOJUCA"/>
        <s v="Consultoria Especializada para Modernização do GSAN"/>
        <s v="Apoio à Elaboração de Planos Regionais de Água e Esgoto nas bacias dos Rios Una e Sirinhaém"/>
        <s v="PERC (Projetos Executivos de Ramais Condominiais) para as Obras do SES de Belo Jardim, Bezerros, Caruaru, Escada, Gravatá, Sanharó."/>
        <s v="Consultoria individual em apoio à UGP - Coordenador Executivo "/>
        <s v="Consultoria individual em apoio à UGP - Assessor Especial de Coordenação"/>
        <s v="Consultoria individual em apoio à UGP - Assessor APAC"/>
        <s v="Consultoria individual em apoio à UGP - Assessor Jurídico"/>
        <s v="Consultoria individual em apoio à UGP - Assessor Administrativo/Financeiro"/>
        <s v="Consultoria individual em apoio à UGP - Assessor Técnico"/>
        <s v="Consultoria individual em apoio à UGP - Orçamentista"/>
        <s v="Consultoria Individual em apoio ao EGP - Escritório de Gerenciamento de Projetos "/>
        <s v="Consultoria Individual em apoio a UGP - Assessor Técnico para Elaboração de estudo de alternativas para tratamento e disposição final dos lodos gerados nos SES das sedes Municipais de Sanharó, Gravatá, Tacaimbó e Caruaru"/>
        <s v="Consultoria Individual em apoio a UGP - Avaliação intermediária do Programa"/>
        <s v="Consultores Individuais diversos"/>
        <s v="Consultoria Individual em apoio a UGP - Assessor Técnico para elaboração de estudo técnico da alternativa escolhida para tratamento e disposição final dos lodos gerados nos SES das sedes Municipais de Sanharó, Gravatá, Tacaimbo e Caruaru"/>
        <s v="Consultoria individual para Capacitação de equipes nas ferramentas de Gestão, com foco em Mapeamento e Soluções de problemas"/>
        <s v="Consultoria Individual para Elaboração de estudo de viabilidade Econômica da Adutora de Serro Azul"/>
        <s v="Consultoria Individual para  Elaboração de Relatório Ambiental e Social da Adutora de Serro Azul"/>
        <s v="Consultoria Individual Especialista em Obras para acompanhamento das obras da  Adutora de Serro Azul e sua integração com os sistemas produtores do agreste pernambucano"/>
        <s v="Consultoria Individual Especialista em Controle Operacional de Sistemas Integrados"/>
        <s v="Consultoria Individual especialista em gestão empresarial e sustentabilidade corporativa para prestação de serviços de elaboração do relatório de sustentabilidade "/>
        <s v="Consultoria Individual para Elaboração de proposta de modelo institucional e estratégias para implementação da responsabilidade socioambiental empresarial da COMPESA."/>
        <s v="Consultoria Individual para Elaboração de programa de educação ambiental com ênfase na preservação florestal"/>
        <s v="Treinamento e Capacitação de Integrantes do Programa PSA IPOJUCA"/>
        <s v="Estruturação das Unidades Regionais da CPRH - Realização das Oficinas Ambientais e Capacitação da Equipe Técnica."/>
        <s v="Capacitação da equipe do laboratório da CPRH. (Cursos CETESB) - 8 Cursos"/>
        <s v="Controle Tecnológico das obras de Tacaimbó e Gravatá"/>
        <s v="Controle tecnológico das obras de Sanharó"/>
        <s v="Controle tecnológico das obras de Escada 1ª Etapa"/>
        <s v="Controle Tecnológico das obras de Belo Jardim"/>
        <s v="Controle Tecnológico das obras de Caruaru"/>
        <s v="Controle Tecnológico das obras de Bezerros"/>
        <s v="Controle Tecnológico das Obras dos SES "/>
      </sharedItems>
    </cacheField>
    <cacheField name="Código Componente" numFmtId="0">
      <sharedItems/>
    </cacheField>
    <cacheField name="Descrição Adicional" numFmtId="0">
      <sharedItems containsNonDate="0" containsString="0" containsBlank="1"/>
    </cacheField>
    <cacheField name="Método _x000a_(Selecionar uma das Opções)*" numFmtId="0">
      <sharedItems/>
    </cacheField>
    <cacheField name="Quantidade de Lotes" numFmtId="0">
      <sharedItems containsString="0" containsBlank="1" containsNumber="1" containsInteger="1" minValue="2" maxValue="12"/>
    </cacheField>
    <cacheField name="Número do Processo" numFmtId="0">
      <sharedItems containsBlank="1"/>
    </cacheField>
    <cacheField name="Montante Estimado em US$ X mil" numFmtId="43">
      <sharedItems containsSemiMixedTypes="0" containsString="0" containsNumber="1" minValue="0" maxValue="44177.29"/>
    </cacheField>
    <cacheField name="Montante Estimado % BID" numFmtId="9">
      <sharedItems containsSemiMixedTypes="0" containsString="0" containsNumber="1" containsInteger="1" minValue="0" maxValue="1" count="2">
        <n v="1"/>
        <n v="0"/>
      </sharedItems>
    </cacheField>
    <cacheField name="Montante Estimado % Contrapartida" numFmtId="9">
      <sharedItems containsSemiMixedTypes="0" containsString="0" containsNumber="1" containsInteger="1" minValue="0" maxValue="1"/>
    </cacheField>
    <cacheField name="Categoria de Investimento" numFmtId="0">
      <sharedItems containsBlank="1"/>
    </cacheField>
    <cacheField name="Método de Revisão (Selecionar uma das opções)*" numFmtId="0">
      <sharedItems/>
    </cacheField>
    <cacheField name="Publicação do Anúncio/Convite" numFmtId="164">
      <sharedItems containsDate="1" containsMixedTypes="1" minDate="2012-05-10T00:00:00" maxDate="2019-01-02T00:00:00"/>
    </cacheField>
    <cacheField name="Assinatura do Contrato" numFmtId="164">
      <sharedItems containsDate="1" containsMixedTypes="1" minDate="2012-01-27T00:00:00" maxDate="2019-05-07T00:00:00"/>
    </cacheField>
    <cacheField name="Comentários - para Sistema Nacional incluir método de Seleção" numFmtId="0">
      <sharedItems containsBlank="1"/>
    </cacheField>
    <cacheField name="Número PRISM" numFmtId="0">
      <sharedItems containsBlank="1"/>
    </cacheField>
    <cacheField name="Status" numFmtId="0">
      <sharedItems count="6">
        <s v="Contrato Concluído"/>
        <s v="Contrato em Execução"/>
        <s v="Nova Licitação"/>
        <s v="Processo Cancelado"/>
        <s v="Previsto"/>
        <s v="Processo em Curso"/>
      </sharedItems>
    </cacheField>
    <cacheField name="Nº2" numFmtId="0">
      <sharedItems/>
    </cacheField>
    <cacheField name="Fim.Mês" numFmtId="166">
      <sharedItems containsDate="1" containsMixedTypes="1" minDate="2012-01-31T00:00:00" maxDate="2019-06-01T00:00:00"/>
    </cacheField>
    <cacheField name="Situação" numFmtId="166">
      <sharedItems count="4">
        <s v="X"/>
        <s v="Nova_Aquisição"/>
        <s v="D"/>
        <s v="ANALISE" u="1"/>
      </sharedItems>
    </cacheField>
    <cacheField name="Diretoria" numFmtId="166">
      <sharedItems count="12">
        <s v="DTE"/>
        <s v="DGC"/>
        <s v="DRM"/>
        <s v="DAM"/>
        <s v="DRI"/>
        <s v="CPRH"/>
        <s v="APAC"/>
        <s v="DNN"/>
        <s v="DMA"/>
        <s v="DPR"/>
        <s v=" DMA "/>
        <s v="SDEC"/>
      </sharedItems>
    </cacheField>
    <cacheField name="Categoria" numFmtId="166">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4">
  <r>
    <s v="1.1"/>
    <s v="COMPESA"/>
    <s v="OBRAS"/>
    <s v="2.2.06.1 - Obra do Sistema de Esgotamento Sanitário da cidade de Tacaimbó"/>
    <x v="0"/>
    <s v="Licitação Pública Nacional (LPN)"/>
    <m/>
    <s v="5408/2014"/>
    <n v="3851.08"/>
    <x v="0"/>
    <n v="0"/>
    <s v="2.2.6.1"/>
    <s v="Ex-Ante"/>
    <d v="2014-09-01T00:00:00"/>
    <d v="2014-12-02T00:00:00"/>
    <s v=""/>
    <s v="BRB2632"/>
    <x v="0"/>
    <s v="1.01"/>
  </r>
  <r>
    <s v="1.2"/>
    <s v="COMPESA"/>
    <s v="OBRAS"/>
    <s v="2.2.08.2 - Obra do Sistema de Esgotamento Sanitário da cidade de Escada 1ª Etapa"/>
    <x v="0"/>
    <s v="Licitação Pública Nacional (LPN)"/>
    <m/>
    <s v="6638/2016"/>
    <n v="4590.2299999999996"/>
    <x v="0"/>
    <n v="0"/>
    <s v="2.2.8.2"/>
    <s v="Ex-Ante"/>
    <d v="2017-02-15T00:00:00"/>
    <d v="2017-05-15T00:00:00"/>
    <s v=""/>
    <s v="BRB3735"/>
    <x v="1"/>
    <s v="1.02"/>
  </r>
  <r>
    <s v="1.3"/>
    <s v="COMPESA"/>
    <s v="OBRAS"/>
    <s v="2.2.10 - Obra do Sistema de Esgotamento Sanitário da Cidade de Arcoverde - 1ª etapa"/>
    <x v="0"/>
    <s v="Sistema Nacional (SN)"/>
    <m/>
    <m/>
    <n v="8857.2800000000007"/>
    <x v="1"/>
    <n v="1"/>
    <s v="2.2.10"/>
    <s v="Sistema Nacional"/>
    <d v="2012-05-10T00:00:00"/>
    <d v="2012-08-28T00:00:00"/>
    <s v="Concorrência Nacional"/>
    <s v="BRB2639 / BRB2640"/>
    <x v="2"/>
    <s v="1.03"/>
  </r>
  <r>
    <s v="1.4"/>
    <s v="COMPESA"/>
    <s v="OBRAS"/>
    <s v="2.2.11 - Obra do Sistema de Esgotamento Sanitário da Cidade de Venturosa"/>
    <x v="0"/>
    <s v="Sistema Nacional (SN)"/>
    <m/>
    <s v="5325/2014"/>
    <n v="10174.61"/>
    <x v="1"/>
    <n v="1"/>
    <s v="2.2.11"/>
    <s v="Sistema Nacional"/>
    <d v="2014-07-18T00:00:00"/>
    <d v="2015-02-04T00:00:00"/>
    <s v="Concorrência Nacional"/>
    <s v="BRB2871"/>
    <x v="1"/>
    <s v="1.04"/>
  </r>
  <r>
    <s v="1.5"/>
    <s v="COMPESA"/>
    <s v="OBRAS"/>
    <s v="2.2.12 - Obra do Sistema de Abastecimento de Água de Porto de Galinhas "/>
    <x v="0"/>
    <s v="Sistema Nacional (SN)"/>
    <m/>
    <s v="4538/2013"/>
    <n v="11065.15"/>
    <x v="1"/>
    <n v="1"/>
    <s v="2.2.12"/>
    <s v="Sistema Nacional"/>
    <d v="2013-03-01T00:00:00"/>
    <d v="2013-08-12T00:00:00"/>
    <s v="Concorrência Nacional"/>
    <s v="BRB2647"/>
    <x v="1"/>
    <s v="1.05"/>
  </r>
  <r>
    <s v="1.6"/>
    <s v="COMPESA"/>
    <s v="OBRAS"/>
    <s v="2.2.13 - Obra da ETA de Bezerros"/>
    <x v="0"/>
    <s v="Sistema Nacional (SN)"/>
    <m/>
    <s v="5633/2015"/>
    <n v="2829.03"/>
    <x v="1"/>
    <n v="1"/>
    <s v="2.2.13"/>
    <s v="Sistema Nacional"/>
    <d v="2014-09-01T00:00:00"/>
    <d v="2016-09-16T00:00:00"/>
    <s v="Concorrência Nacional"/>
    <s v="BRB2933"/>
    <x v="1"/>
    <s v="1.06"/>
  </r>
  <r>
    <s v="1.7"/>
    <s v="COMPESA"/>
    <s v="OBRAS"/>
    <s v="2.2.03.2 - Obra do SES da Cidade de Gravatá 1ª Etapa"/>
    <x v="0"/>
    <s v="Licitação Pública Nacional (LPN)"/>
    <m/>
    <s v="5742/2015"/>
    <n v="10430.14"/>
    <x v="0"/>
    <n v="0"/>
    <s v="2.2.3.2"/>
    <s v="Ex-Ante"/>
    <d v="2015-04-23T00:00:00"/>
    <d v="2015-12-30T00:00:00"/>
    <s v=""/>
    <s v="BRB3214"/>
    <x v="1"/>
    <s v="1.07"/>
  </r>
  <r>
    <s v="1.8"/>
    <s v="COMPESA"/>
    <s v="OBRAS"/>
    <s v="2.1.06.2 - Obras de implantação, reforma e adequação dos almoxarifados regionais da COMPESA "/>
    <x v="1"/>
    <s v="Licitação Pública Nacional (LPN - EXP)"/>
    <m/>
    <s v=""/>
    <n v="0"/>
    <x v="0"/>
    <n v="0"/>
    <s v="2.1.6.2"/>
    <s v="Ex-Post"/>
    <s v="N/A"/>
    <s v="N/A"/>
    <s v=""/>
    <s v="N/A"/>
    <x v="3"/>
    <s v="1.08"/>
  </r>
  <r>
    <s v="1.9"/>
    <s v="COMPESA"/>
    <s v="OBRAS"/>
    <s v="2.2.07.1 - Obra do Sistema de Esgotamento Sanitário da Cidade de Sanharó"/>
    <x v="0"/>
    <s v="Licitação Pública Nacional (LPN)"/>
    <m/>
    <s v="6469/2016"/>
    <n v="5001.6000000000004"/>
    <x v="0"/>
    <n v="0"/>
    <s v="2.2.7.1"/>
    <s v="Ex-Ante"/>
    <d v="2016-10-29T00:00:00"/>
    <d v="2016-12-30T00:00:00"/>
    <s v=""/>
    <s v="BRB3734"/>
    <x v="1"/>
    <s v="1.09"/>
  </r>
  <r>
    <s v="1.10"/>
    <s v="COMPESA"/>
    <s v="OBRAS"/>
    <s v="2.1.02.1 - Automação das Unidades Operacionais da Área Norte e Goiana"/>
    <x v="1"/>
    <s v="Licitação Pública Nacional (LPN)"/>
    <m/>
    <s v="5877/2015"/>
    <n v="3002.28"/>
    <x v="0"/>
    <n v="0"/>
    <s v="2.1.2.1"/>
    <s v="Ex-Ante"/>
    <d v="2016-02-24T00:00:00"/>
    <d v="2016-07-15T00:00:00"/>
    <s v=""/>
    <s v="BRB3357"/>
    <x v="1"/>
    <s v="1.10"/>
  </r>
  <r>
    <s v="1.11"/>
    <s v="COMPESA"/>
    <s v="OBRAS"/>
    <s v="2.2.09 - Obra do Sistema de Esgotamento Sanitário da Cidade de Arcoverde - 2ª etapa"/>
    <x v="0"/>
    <s v="Sistema Nacional (SN)"/>
    <m/>
    <s v=""/>
    <n v="27678.6"/>
    <x v="1"/>
    <n v="1"/>
    <s v="2.2.9"/>
    <s v="Sistema Nacional"/>
    <m/>
    <m/>
    <s v="Concorrência Nacional"/>
    <m/>
    <x v="4"/>
    <s v="1.11"/>
  </r>
  <r>
    <s v="1.12"/>
    <s v="COMPESA"/>
    <s v="OBRAS"/>
    <s v="2.3.10.1 - Obras da Modernização dos Viveiro Florestal de Bonito"/>
    <x v="2"/>
    <s v="Licitação Pública Nacional (LPN)"/>
    <m/>
    <m/>
    <n v="289.41000000000003"/>
    <x v="0"/>
    <n v="0"/>
    <s v="2.3.10.1"/>
    <s v="Ex-Post"/>
    <d v="2018-06-15T00:00:00"/>
    <d v="2018-08-30T00:00:00"/>
    <s v=""/>
    <m/>
    <x v="4"/>
    <s v="1.12"/>
  </r>
  <r>
    <s v="1.13"/>
    <s v="COMPESA"/>
    <s v="OBRAS"/>
    <s v="2.2.04.2 - Obras do Sistema de Esgotamento Sanitário da Cidade de Caruaru - Etapas com Recursos de Contrapartida"/>
    <x v="0"/>
    <s v="Sistema Nacional (SN)"/>
    <m/>
    <s v=""/>
    <n v="44320.35"/>
    <x v="1"/>
    <n v="1"/>
    <s v="2.2.4.2"/>
    <s v="Sistema Nacional"/>
    <m/>
    <m/>
    <s v="Concorrência Nacional"/>
    <m/>
    <x v="4"/>
    <s v="1.13"/>
  </r>
  <r>
    <s v="1.14"/>
    <s v="COMPESA"/>
    <s v="OBRAS"/>
    <s v="2.2.02.2 - implantação da primeira etapa do sistema de esgotamento sanitário de Belo Jardim e obras complementares"/>
    <x v="0"/>
    <s v="Licitação Pública Nacional (LPN - EXP)"/>
    <m/>
    <s v="7477/2018"/>
    <n v="9620.4699999999993"/>
    <x v="0"/>
    <n v="0"/>
    <s v="2.2.2.2"/>
    <s v="Ex-Post"/>
    <d v="2018-05-23T00:00:00"/>
    <d v="2018-08-23T00:00:00"/>
    <s v=""/>
    <m/>
    <x v="5"/>
    <s v="1.14"/>
  </r>
  <r>
    <s v="1.15"/>
    <s v="COMPESA"/>
    <s v="OBRAS"/>
    <s v="2.2.05.2 - Obra do Sistema de Esgotamento Sanitário da Cidade de Bezerros"/>
    <x v="0"/>
    <s v="Licitação Pública Nacional (LPN - EXP)"/>
    <m/>
    <s v=""/>
    <n v="8303.58"/>
    <x v="0"/>
    <n v="0"/>
    <s v="2.2.5.2"/>
    <s v="Ex-Post"/>
    <d v="2018-06-30T00:00:00"/>
    <d v="2018-08-30T00:00:00"/>
    <s v=""/>
    <m/>
    <x v="4"/>
    <s v="1.15"/>
  </r>
  <r>
    <s v="1.16"/>
    <s v="COMPESA"/>
    <s v="OBRAS"/>
    <s v="2.2.06.8 - Obra do Sistema de Esgotamento Sanitário da Cidade de Tacaimbó - Obras Complementares"/>
    <x v="0"/>
    <s v="Licitação Pública Nacional (LPN - EXP)"/>
    <m/>
    <s v=""/>
    <n v="179.91"/>
    <x v="0"/>
    <n v="0"/>
    <s v="2.2.6.8"/>
    <s v="Ex-Post"/>
    <d v="2018-06-30T00:00:00"/>
    <d v="2018-08-30T00:00:00"/>
    <s v=""/>
    <m/>
    <x v="4"/>
    <s v="1.16"/>
  </r>
  <r>
    <s v="1.17"/>
    <s v="COMPESA"/>
    <s v="OBRAS"/>
    <s v="2.2.04.5 - Obras do Sistema de Esgotamento Sanitário da Cidade de Caruaru 1ª Etapa - Intervenções para reabilitação e eficientização do SES existente em Caruaru (EEE Rendeiras I eII, José Liberato I e Boa Ventura.) - Obras de Recuperação."/>
    <x v="0"/>
    <s v="Licitação Pública Nacional (LPN)"/>
    <m/>
    <s v="006637/2016"/>
    <n v="930.57"/>
    <x v="0"/>
    <n v="0"/>
    <s v="2.2.4.5.1"/>
    <s v="Ex-Ante"/>
    <d v="2017-01-11T00:00:00"/>
    <d v="2017-05-15T00:00:00"/>
    <s v=""/>
    <s v="BRB3684"/>
    <x v="1"/>
    <s v="1.17"/>
  </r>
  <r>
    <s v="1.18"/>
    <s v="COMPESA"/>
    <s v="OBRAS"/>
    <s v="2.2.14.3 - Obras de Requalificação do Laboratório Central de Água e Implantação do Laboratório Central de Esgoto"/>
    <x v="0"/>
    <s v="Licitação Pública Nacional (LPN)"/>
    <m/>
    <s v="6595/2016"/>
    <n v="1158.07"/>
    <x v="0"/>
    <n v="0"/>
    <s v="2.2.14.3"/>
    <s v="Ex-Ante"/>
    <d v="2017-05-27T00:00:00"/>
    <d v="2018-04-13T00:00:00"/>
    <s v=""/>
    <s v="Aguardando documentos para solicitar PRISM"/>
    <x v="1"/>
    <s v="1.18"/>
  </r>
  <r>
    <s v="1.19"/>
    <s v="CPRH."/>
    <s v="OBRAS"/>
    <s v="2.3.15.9 - Obras do Laboratório do CPRH (Exigência para a Acreditação)"/>
    <x v="2"/>
    <s v="Licitação Pública Nacional (LPN - EXP)"/>
    <m/>
    <s v=""/>
    <n v="1596.18"/>
    <x v="0"/>
    <n v="0"/>
    <s v="2.3.15.9"/>
    <s v="Ex-Post"/>
    <d v="2018-06-30T00:00:00"/>
    <d v="2018-08-08T00:00:00"/>
    <s v=""/>
    <m/>
    <x v="5"/>
    <s v="1.19"/>
  </r>
  <r>
    <s v="1.20"/>
    <s v="APAC."/>
    <s v="OBRAS"/>
    <s v="2.3.03.3 Contratação da execução das obras dos parques de Caruaru, Bezerros, São Caetano, belo Jardim, Gravatá e Escada."/>
    <x v="2"/>
    <s v="Licitação Pública Nacional (LPN - EXP)"/>
    <m/>
    <s v=""/>
    <n v="3282.69"/>
    <x v="0"/>
    <n v="0"/>
    <s v="2.3.3.3"/>
    <s v="Ex-Post"/>
    <d v="2018-06-30T00:00:00"/>
    <d v="2018-08-23T00:00:00"/>
    <s v=""/>
    <m/>
    <x v="4"/>
    <s v="1.20"/>
  </r>
  <r>
    <s v="1.21"/>
    <s v="COMPESA"/>
    <s v="OBRAS"/>
    <s v="2.2.04.7 - Obras do Sistema de Esgotamento Sanitário da Cidade de Caruaru Demais Etapas com Recursos BID - Obras de Requalificação de 6 elevatórias."/>
    <x v="0"/>
    <s v="Licitação Pública Nacional (LPN - EXP)"/>
    <m/>
    <s v=""/>
    <n v="1453.22"/>
    <x v="0"/>
    <n v="0"/>
    <s v="2.2.4.7"/>
    <s v="Ex-Post"/>
    <d v="2018-06-30T00:00:00"/>
    <d v="2018-08-23T00:00:00"/>
    <s v=""/>
    <m/>
    <x v="5"/>
    <s v="1.21"/>
  </r>
  <r>
    <s v="1.22"/>
    <s v="COMPESA"/>
    <s v="OBRAS"/>
    <s v="2.2.17.2 Obras da Adutora de Serro Azul"/>
    <x v="0"/>
    <s v="Licitação Pública Internacional (LPI - EXA)"/>
    <m/>
    <s v="7117/2017"/>
    <n v="13516.09"/>
    <x v="0"/>
    <n v="0"/>
    <s v="2.2.17.2"/>
    <s v="Ex-Ante"/>
    <d v="2017-10-18T00:00:00"/>
    <d v="2018-03-12T00:00:00"/>
    <s v=""/>
    <s v="Aguardando PRISM - Carta 173/2018 enviada em 18/5/18."/>
    <x v="1"/>
    <s v="1.22"/>
  </r>
  <r>
    <s v="1.23"/>
    <s v="COMPESA"/>
    <s v="OBRAS"/>
    <s v="2.1.07.2 - Obras de implantação, reforma e adequação do Núcleo de Manutenção das redes e ramais de água e esgoto da RMR."/>
    <x v="1"/>
    <s v="Licitação Pública Nacional (LPN)"/>
    <m/>
    <s v=""/>
    <n v="0"/>
    <x v="0"/>
    <n v="0"/>
    <s v="2.1.7.2"/>
    <s v="Ex-Ante"/>
    <s v="N/A"/>
    <s v="N/A"/>
    <s v=""/>
    <s v="N/A"/>
    <x v="3"/>
    <s v="1.23"/>
  </r>
  <r>
    <s v="1.24"/>
    <s v="COMPESA"/>
    <s v="OBRAS"/>
    <s v="2.2.08.6 - Obras de Adequação da ETE do Sistema de Esgotamento Sanitário de Escada"/>
    <x v="0"/>
    <s v="Licitação Pública Nacional (LPN - EXP)"/>
    <m/>
    <s v=""/>
    <n v="2352.6799999999998"/>
    <x v="0"/>
    <n v="0"/>
    <s v="2.2.8.6"/>
    <s v="Ex-Post"/>
    <d v="2018-06-30T00:00:00"/>
    <d v="2018-08-23T00:00:00"/>
    <s v=""/>
    <m/>
    <x v="4"/>
    <s v="1.24"/>
  </r>
  <r>
    <s v="1.25"/>
    <s v="COMPESA"/>
    <s v="OBRAS"/>
    <s v="2.2.15.12 - Obras de Implantação dos núcleos de manutenção dos SES"/>
    <x v="0"/>
    <s v="Licitação Pública Nacional (LPN - EXP)"/>
    <m/>
    <s v=""/>
    <n v="0"/>
    <x v="0"/>
    <n v="0"/>
    <s v="2.2.15.12"/>
    <s v="Ex-Post"/>
    <s v="N/A"/>
    <s v="N/A"/>
    <s v=""/>
    <s v="N/A"/>
    <x v="3"/>
    <s v="1.25"/>
  </r>
  <r>
    <s v="1.26"/>
    <s v="COMPESA"/>
    <s v="OBRAS"/>
    <s v="2.2.03.6 - Obra do SES da Cidade de Gravatá 1ª Etapa -  Ligações, ramais e redes complementares nas Bacias A e B."/>
    <x v="0"/>
    <s v="Licitação Pública Nacional (LPN - EXP)"/>
    <m/>
    <s v=""/>
    <n v="1383.93"/>
    <x v="0"/>
    <n v="0"/>
    <s v="2.2.3.6"/>
    <s v="Ex-Post"/>
    <d v="2018-06-30T00:00:00"/>
    <d v="2018-08-30T00:00:00"/>
    <s v=""/>
    <m/>
    <x v="4"/>
    <s v="1.26"/>
  </r>
  <r>
    <s v="1.27"/>
    <s v="COMPESA"/>
    <s v="OBRAS"/>
    <s v="2.2.04.9 - Obras do Sistema de Esgotamento Sanitário da Cidade de Caruaru Demais Etapas com Recursos BID - Obras de Implantação do SES Alto do Moura e Rendeiras"/>
    <x v="0"/>
    <s v="Licitação Pública Nacional (LPN - EXP)"/>
    <m/>
    <s v=""/>
    <n v="4027.66"/>
    <x v="0"/>
    <n v="0"/>
    <s v="2.2.4.9"/>
    <s v="Ex-Post"/>
    <d v="2018-06-30T00:00:00"/>
    <d v="2018-08-30T00:00:00"/>
    <s v=""/>
    <m/>
    <x v="4"/>
    <s v="1.27"/>
  </r>
  <r>
    <s v="1.28"/>
    <s v="COMPESA"/>
    <s v="OBRAS"/>
    <s v="2.2.04.11 - Obras do Sistema de Esgotamento Sanitário da Cidade de Caruaru Demais Etapas com Recursos BID - .Obras de Implantação do SES Alto do Moura e Rendeiras - ETE Alto do Moura"/>
    <x v="0"/>
    <s v="Licitação Pública Nacional (LPN - EXP)"/>
    <m/>
    <s v=""/>
    <n v="1107.1400000000001"/>
    <x v="0"/>
    <n v="0"/>
    <s v="2.2.4.11"/>
    <s v="Ex-Post"/>
    <d v="2018-06-30T00:00:00"/>
    <d v="2018-08-30T00:00:00"/>
    <s v=""/>
    <m/>
    <x v="4"/>
    <s v="1.28"/>
  </r>
  <r>
    <s v="1.29"/>
    <s v="COMPESA"/>
    <s v="OBRAS"/>
    <s v="2.2.14.2 - Obras de construção do núcleo de manutenção, almoxarifado e laboratório regional de esgoto em Caruaru/PE"/>
    <x v="0"/>
    <s v="Licitação Pública Nacional (LPN - EXP)"/>
    <m/>
    <s v="7407/2018"/>
    <n v="871.93"/>
    <x v="0"/>
    <n v="0"/>
    <s v="2.2.14.2"/>
    <s v="Ex-Post"/>
    <d v="2018-05-31T00:00:00"/>
    <d v="2018-08-23T00:00:00"/>
    <s v=""/>
    <m/>
    <x v="5"/>
    <s v="3.06"/>
  </r>
  <r>
    <s v="1.30"/>
    <s v="COMPESA"/>
    <s v="OBRAS"/>
    <s v="2.2.17.14 - Integração da Adutora de Serro Azul - Substituição de adutora entre o municípios de Belo Jardim e São Bento do Una."/>
    <x v="0"/>
    <s v="Licitação Pública Nacional (LPN - EXP)"/>
    <m/>
    <s v=""/>
    <n v="332.14"/>
    <x v="0"/>
    <n v="0"/>
    <s v="2.2.17.14"/>
    <s v="Ex-Post"/>
    <d v="2018-06-30T00:00:00"/>
    <d v="2018-08-30T00:00:00"/>
    <s v=""/>
    <m/>
    <x v="4"/>
    <s v="1.30"/>
  </r>
  <r>
    <s v="1.31"/>
    <s v="COMPESA"/>
    <s v="OBRAS"/>
    <s v="2.3.02.4 - Restauração Florestal de APPs de Cursos d´água e nascente na Bacia do Rio Ipojuca - Cercamento "/>
    <x v="2"/>
    <s v="Comparação de Preços (CP) "/>
    <m/>
    <m/>
    <n v="470.54"/>
    <x v="0"/>
    <n v="0"/>
    <s v="2.3.2.4"/>
    <s v="Ex-Post"/>
    <d v="2018-06-30T00:00:00"/>
    <d v="2018-08-30T00:00:00"/>
    <m/>
    <m/>
    <x v="4"/>
    <s v="1.32"/>
  </r>
  <r>
    <s v="2.1"/>
    <s v="COMPESA"/>
    <s v="BENS"/>
    <s v="Aquisição de bens de uso administrativo para nova sede da COMPESA - Mobiliário"/>
    <x v="1"/>
    <s v="Sistema Nacional (SN)"/>
    <n v="2"/>
    <s v="5112/2014"/>
    <n v="1198.02"/>
    <x v="0"/>
    <n v="0"/>
    <s v="2.1.10.1"/>
    <s v="Sistema Nacional"/>
    <d v="2014-03-12T00:00:00"/>
    <d v="2014-07-14T00:00:00"/>
    <s v="Pregão Eletrônico"/>
    <s v="BRB2547"/>
    <x v="0"/>
    <s v="2.01"/>
  </r>
  <r>
    <s v="2.2"/>
    <s v="COMPESA"/>
    <s v="BENS"/>
    <s v="2.2.03.3 - Aquisição de materiais para obra do sistema de esgotamento sanitário da cidade de Gravatá 1ª Etapa "/>
    <x v="0"/>
    <s v="Sistema Nacional (SN)"/>
    <m/>
    <s v="N/A"/>
    <n v="722.1"/>
    <x v="0"/>
    <n v="0"/>
    <s v="2.2.3.3"/>
    <s v="Sistema Nacional"/>
    <s v="N/A"/>
    <s v="N/A"/>
    <s v="Pregões Eletrônicos - ARPs Diversas"/>
    <s v="CBR676/2017"/>
    <x v="1"/>
    <s v="2.02"/>
  </r>
  <r>
    <s v="2.3"/>
    <s v="APAC"/>
    <s v="BENS"/>
    <s v="2.3.06.1 - Aquisição de 140 telepluviômetros - APAC"/>
    <x v="2"/>
    <s v="Sistema Nacional (SN)"/>
    <m/>
    <s v="5358/2014"/>
    <n v="566.55999999999995"/>
    <x v="0"/>
    <n v="0"/>
    <s v="2.3.6.1"/>
    <s v="Sistema Nacional"/>
    <d v="2014-08-07T00:00:00"/>
    <d v="2015-06-17T00:00:00"/>
    <s v="Pregão Eletrônico"/>
    <s v="BRB2893"/>
    <x v="0"/>
    <s v="2.03"/>
  </r>
  <r>
    <s v="2.4"/>
    <s v="COMPESA"/>
    <s v="BENS"/>
    <s v="2.2.07.2 - Aquisição de materiais para obra do sistema de esgotamento sanitário da cidade de Sanharó"/>
    <x v="0"/>
    <s v="Sistema Nacional (SN)"/>
    <m/>
    <s v="N/A"/>
    <n v="429.39"/>
    <x v="0"/>
    <n v="0"/>
    <s v="2.2.7.2"/>
    <s v="Sistema Nacional"/>
    <s v="N/A"/>
    <s v="N/A"/>
    <s v="Pregões Eletrônicos - ARPs Diversas"/>
    <s v="CBR676/2017"/>
    <x v="1"/>
    <s v="2.04"/>
  </r>
  <r>
    <s v="2.5"/>
    <s v="CPRH"/>
    <s v="BENS"/>
    <s v="Aquisição de bens e equipamentos para as Unidades Regionais da CPRH (UIGA´s) "/>
    <x v="2"/>
    <s v="Sistema Nacional (SN)"/>
    <n v="8"/>
    <s v="6169/2016"/>
    <n v="109.31"/>
    <x v="0"/>
    <n v="0"/>
    <s v="2.3.14.3"/>
    <s v="Sistema Nacional"/>
    <d v="2016-04-19T00:00:00"/>
    <d v="2016-11-30T00:00:00"/>
    <s v="Pregão Eletrônico"/>
    <s v="BRB3542"/>
    <x v="0"/>
    <s v="2.05"/>
  </r>
  <r>
    <s v="2.6"/>
    <s v="CPRH"/>
    <s v="BENS"/>
    <s v="Aquisição de equipamentos e materiais para o Laboratório da CPRH."/>
    <x v="2"/>
    <s v="Sistema Nacional (SN)"/>
    <n v="6"/>
    <s v="7102/2017"/>
    <n v="106.7"/>
    <x v="0"/>
    <n v="0"/>
    <s v="2.3.15.6"/>
    <s v="Sistema Nacional"/>
    <d v="2017-10-19T00:00:00"/>
    <d v="2018-08-30T00:00:00"/>
    <s v="Pregão Eletrônico"/>
    <m/>
    <x v="1"/>
    <s v="2.06"/>
  </r>
  <r>
    <s v="2.7"/>
    <s v="COMPESA"/>
    <s v="BENS"/>
    <s v="2.1.03 - Aquisição de Hidrômetros"/>
    <x v="1"/>
    <s v="Sistema Nacional (SN)"/>
    <m/>
    <s v="3596/2011_x000a_3873/2012"/>
    <n v="4499.46"/>
    <x v="0"/>
    <n v="0"/>
    <s v="2.1.3"/>
    <s v="Sistema Nacional"/>
    <s v="N/A"/>
    <d v="2012-01-27T00:00:00"/>
    <s v="Pregão Eletrônico"/>
    <s v="BRB2575/_x000a_BRB2576"/>
    <x v="0"/>
    <s v="2.07"/>
  </r>
  <r>
    <s v="2.8"/>
    <s v="COMPESA"/>
    <s v="BENS"/>
    <s v="2.2.06.2 - Aquisição de tubos para o SES de Tacaimbó"/>
    <x v="0"/>
    <s v="Sistema Nacional (SN)"/>
    <m/>
    <s v="4945/2013"/>
    <n v="252.81"/>
    <x v="0"/>
    <n v="0"/>
    <s v="2.2.6.2"/>
    <s v="Sistema Nacional"/>
    <s v="N/A"/>
    <s v="N/A"/>
    <s v="Pregões Eletrônicos - ARPs Diversas"/>
    <s v="CBR-676/2017"/>
    <x v="0"/>
    <s v="2.08"/>
  </r>
  <r>
    <s v="2.9"/>
    <s v="COMPESA"/>
    <s v="BENS"/>
    <s v="2.2.06.3 - Aquisição de materiais complementares e eqiupamentos para o SES Tacaimbó - Aquisição de bombas."/>
    <x v="0"/>
    <s v="Sistema Nacional (SN)"/>
    <m/>
    <s v=""/>
    <n v="0"/>
    <x v="0"/>
    <n v="0"/>
    <s v="2.2.6.3"/>
    <s v="Sistema Nacional"/>
    <s v="N/A"/>
    <s v="N/A"/>
    <s v=""/>
    <s v="N/A"/>
    <x v="3"/>
    <s v="2.09"/>
  </r>
  <r>
    <s v="2.10"/>
    <s v="COMPESA"/>
    <s v="BENS"/>
    <s v="2.2.06.4 - Aquisição de materiais complementares e eqiupamentos para o SES Tacaimbó - Aquisição de conjunto de desinfecção."/>
    <x v="0"/>
    <s v="Sistema Nacional (SN)"/>
    <m/>
    <m/>
    <n v="0"/>
    <x v="0"/>
    <n v="0"/>
    <s v="2.2.6.4"/>
    <s v="Sistema Nacional"/>
    <s v="N/A"/>
    <s v="N/A"/>
    <s v=""/>
    <s v="N/A"/>
    <x v="3"/>
    <s v="2.10"/>
  </r>
  <r>
    <s v="2.11"/>
    <s v="COMPESA"/>
    <s v="BENS"/>
    <s v="2.2.06.4 - Aquisição de materiais complementares e equipamentos para o SES Tacaimbó - Aquisição de Tubos para o Emissário"/>
    <x v="0"/>
    <s v="Sistema Nacional (SN)"/>
    <m/>
    <m/>
    <n v="0"/>
    <x v="0"/>
    <n v="0"/>
    <s v="2.2.6.4.1"/>
    <s v="Sistema Nacional"/>
    <s v="N/A"/>
    <s v="N/A"/>
    <s v=""/>
    <s v="N/A"/>
    <x v="0"/>
    <s v="2.11"/>
  </r>
  <r>
    <s v="2.12"/>
    <s v="COMPESA"/>
    <s v="BENS"/>
    <s v="2.2.06.5 - Aquisição de materiais complementares e eqiupamentos para o SES Tacaimbó- Sistema de Supervisão da ETE do SES Tacaimbó e automação da EE"/>
    <x v="0"/>
    <s v="Sistema Nacional (SN)"/>
    <m/>
    <s v=""/>
    <n v="0"/>
    <x v="0"/>
    <n v="0"/>
    <s v="2.2.6.5"/>
    <s v="Sistema Nacional"/>
    <s v="N/A"/>
    <s v="N/A"/>
    <s v=""/>
    <s v="N/A"/>
    <x v="3"/>
    <s v="2.12"/>
  </r>
  <r>
    <s v="2.13"/>
    <s v="COMPESA"/>
    <s v="BENS"/>
    <s v="2.1.10.2 - Aquisição de bens de uso administrativo - Lote 1 (Antigo Lote 03) - Cadeiras Teladas"/>
    <x v="1"/>
    <s v="Sistema Nacional (SN)"/>
    <m/>
    <s v="5112/2014"/>
    <n v="652.1"/>
    <x v="0"/>
    <n v="0"/>
    <s v="2.1.10.2"/>
    <s v="Sistema Nacional"/>
    <d v="2014-03-03T00:00:00"/>
    <d v="2014-10-22T00:00:00"/>
    <s v="Pregão Eletrônico"/>
    <s v="BRB2610"/>
    <x v="0"/>
    <s v="2.13"/>
  </r>
  <r>
    <s v="2.14"/>
    <s v="COMPESA"/>
    <s v="BENS"/>
    <s v="2.1.10.3 - Aquisição de bens de uso administrativo para nova sede da COMPESA - Mobiliário"/>
    <x v="1"/>
    <s v="Sistema Nacional (SN)"/>
    <n v="4"/>
    <s v="6189/2016"/>
    <n v="299.54000000000002"/>
    <x v="0"/>
    <n v="0"/>
    <s v="2.1.10.3"/>
    <s v="Sistema Nacional"/>
    <d v="2016-04-08T00:00:00"/>
    <d v="2016-09-19T00:00:00"/>
    <s v="Pregão Eletrônico"/>
    <s v="CBR-676/2017"/>
    <x v="0"/>
    <s v="2.14"/>
  </r>
  <r>
    <s v="2.15"/>
    <s v="COMPESA"/>
    <s v="BENS"/>
    <s v="2.1.10.4 - Aquisição de bens de uso administrativo para nova sede da COMPESA - Placas de proteção solar"/>
    <x v="1"/>
    <s v="Sistema Nacional (SN)"/>
    <m/>
    <s v="7100/2017"/>
    <n v="390.2"/>
    <x v="0"/>
    <n v="0"/>
    <s v="2.1.10.4"/>
    <s v="Sistema Nacional"/>
    <d v="2018-03-07T00:00:00"/>
    <d v="2018-05-15T00:00:00"/>
    <s v="Pregão Eletrônico"/>
    <s v="CBR-676/2017"/>
    <x v="1"/>
    <s v="2.15"/>
  </r>
  <r>
    <s v="2.16"/>
    <s v="COMPESA"/>
    <s v="BENS"/>
    <s v="2.1.10.6 - Aquisição de Bens de uso administrativo para nova sede da COMPESA - Maquinas e Equipamentos Audiovisual"/>
    <x v="1"/>
    <s v="Sistema Nacional (SN)"/>
    <n v="3"/>
    <s v="6296/2016"/>
    <n v="52.08"/>
    <x v="0"/>
    <n v="0"/>
    <s v="2.1.10.6"/>
    <s v="Sistema Nacional"/>
    <d v="2016-08-17T00:00:00"/>
    <d v="2016-11-21T00:00:00"/>
    <s v="Pregão Eletrônico"/>
    <s v="CBR76/2017"/>
    <x v="0"/>
    <s v="2.16"/>
  </r>
  <r>
    <s v="2.17"/>
    <s v="COMPESA"/>
    <s v="BENS"/>
    <s v="2.1.12.1 - Aquisição de Hardware para ampliação da Capacidade de Armazenamento do Servidor Central da COMPESA"/>
    <x v="1"/>
    <s v="Sistema Nacional (SN)"/>
    <m/>
    <s v="6218/2016"/>
    <n v="214.32"/>
    <x v="0"/>
    <n v="0"/>
    <s v="2.1.12.1"/>
    <s v="Sistema Nacional"/>
    <d v="2016-05-24T00:00:00"/>
    <d v="2016-08-30T00:00:00"/>
    <s v="Pregão Eletrônico"/>
    <s v="BRB3600"/>
    <x v="0"/>
    <s v="2.17"/>
  </r>
  <r>
    <s v="2.18"/>
    <s v="COMPESA"/>
    <s v="BENS"/>
    <s v="2.2.15.1 - Aquisição de Bens e Equipamentos para a Manutenção dos SES - Aquisição de Torre de Iluminação e Gerador"/>
    <x v="0"/>
    <s v="Sistema Nacional (SN)"/>
    <n v="2"/>
    <s v="6179/2016"/>
    <n v="110.03"/>
    <x v="0"/>
    <n v="0"/>
    <s v="2.2.15.1"/>
    <s v="Sistema Nacional"/>
    <d v="2016-05-03T00:00:00"/>
    <d v="2016-09-14T00:00:00"/>
    <s v="Pregão Eletrônico"/>
    <s v="BRB3532"/>
    <x v="0"/>
    <s v="2.18"/>
  </r>
  <r>
    <s v="2.19"/>
    <s v="COMPESA"/>
    <s v="BENS"/>
    <s v="2.2.15.2 - Aquisição de Bens e Equipamentos para a Manutenção dos SES "/>
    <x v="0"/>
    <s v="Sistema Nacional (SN)"/>
    <n v="5"/>
    <s v="6180/2016"/>
    <n v="68.19"/>
    <x v="0"/>
    <n v="0"/>
    <s v="2.2.15.2"/>
    <s v="Sistema Nacional"/>
    <d v="2016-05-03T00:00:00"/>
    <d v="2016-09-13T00:00:00"/>
    <s v="Pregão Eletrônico"/>
    <s v="BRB3530"/>
    <x v="0"/>
    <s v="2.19"/>
  </r>
  <r>
    <s v="2.20"/>
    <s v="COMPESA"/>
    <s v="BENS"/>
    <s v="2.2.15.3 - Aquisição de Bens e Equipamentos para a Manutenção dos SES - Equipamentos de Grande Porte - Aquisição de Caminhão Munck"/>
    <x v="0"/>
    <s v="Sistema Nacional (SN)"/>
    <n v="7"/>
    <s v="6237/2016_x000a_6565/2016_x000a_6788/2017"/>
    <n v="3804.6"/>
    <x v="0"/>
    <n v="0"/>
    <s v="2.2.15.3"/>
    <s v="Sistema Nacional"/>
    <d v="2016-05-03T00:00:00"/>
    <d v="2016-09-09T00:00:00"/>
    <s v="Pregão Eletrônico"/>
    <s v="BRB3528"/>
    <x v="0"/>
    <s v="2.20"/>
  </r>
  <r>
    <s v="2.21"/>
    <s v="COMPESA"/>
    <s v="BENS"/>
    <s v="2.2.15.4 - Aquisição de Bens e Equipamentos para a Manutenção dos SES - Aquisição de Veículos "/>
    <x v="0"/>
    <s v="Sistema Nacional (SN)"/>
    <n v="5"/>
    <s v="6221/2016_x000a_7135/2017_x000a_7112/2017"/>
    <n v="781.08"/>
    <x v="0"/>
    <n v="0"/>
    <s v="2.2.15.4"/>
    <s v="Sistema Nacional"/>
    <d v="2016-05-03T00:00:00"/>
    <d v="2016-06-28T00:00:00"/>
    <s v="Pregão Eletrônico"/>
    <s v="CBR-676/2017"/>
    <x v="1"/>
    <s v="2.21"/>
  </r>
  <r>
    <s v="2.22"/>
    <s v="COMPESA"/>
    <s v="BENS"/>
    <s v="2.2.15.5 - Aquisição de Bens e Equipamentos para a Manutenção dos SES - Aquisição de Poliguindaste"/>
    <x v="0"/>
    <s v="Sistema Nacional (SN)"/>
    <m/>
    <s v="6292/2016"/>
    <n v="430.46"/>
    <x v="0"/>
    <n v="0"/>
    <s v="2.2.15.5"/>
    <s v="Sistema Nacional"/>
    <d v="2016-05-03T00:00:00"/>
    <d v="2018-03-12T00:00:00"/>
    <s v="Pregão Eletrônico"/>
    <s v="CBR676/2017"/>
    <x v="1"/>
    <s v="2.22"/>
  </r>
  <r>
    <s v="2.23"/>
    <s v="COMPESA"/>
    <s v="BENS"/>
    <s v="2.2.15.6  - Aquisição de Bens e Equipamentos para a Manutenção dos SES - Aquisição de Roçadeira"/>
    <x v="0"/>
    <s v="Sistema Nacional (SN)"/>
    <m/>
    <s v="5931/2015"/>
    <n v="6.52"/>
    <x v="0"/>
    <n v="0"/>
    <s v="2.2.15.6"/>
    <s v="Sistema Nacional"/>
    <d v="2016-05-03T00:00:00"/>
    <d v="2016-01-12T00:00:00"/>
    <s v="Pregão Eletrônico"/>
    <s v="BRB3526"/>
    <x v="0"/>
    <s v="2.23"/>
  </r>
  <r>
    <s v="2.24"/>
    <s v="COMPESA"/>
    <s v="BENS"/>
    <s v="2.2.15.7 - Aquisição de Bens e Equipamentos para a Manutenção dos SES - Aquisição de Martelete e Esmerilhadeira"/>
    <x v="0"/>
    <s v="Sistema Nacional (SN)"/>
    <n v="2"/>
    <s v="5973/2015"/>
    <n v="4.63"/>
    <x v="0"/>
    <n v="0"/>
    <s v="2.2.15.7"/>
    <s v="Sistema Nacional"/>
    <d v="2016-05-03T00:00:00"/>
    <d v="2016-04-20T00:00:00"/>
    <s v="Pregão Eletrônico"/>
    <s v="CBR76/2017"/>
    <x v="0"/>
    <s v="2.24"/>
  </r>
  <r>
    <s v="2.25"/>
    <s v="COMPESA"/>
    <s v="BENS"/>
    <s v="2.2.15.8 - Aquisição de Bens e Equipamentos para a Manutenção dos SES - Aquisição de Bombas para Esgotamento de Valas"/>
    <x v="0"/>
    <s v="Sistema Nacional (SN)"/>
    <m/>
    <s v="6329/2016"/>
    <n v="7.1"/>
    <x v="0"/>
    <n v="0"/>
    <s v="2.2.15.8"/>
    <s v="Sistema Nacional"/>
    <d v="2016-05-03T00:00:00"/>
    <d v="2016-08-30T00:00:00"/>
    <s v="Pregão Eletrônico"/>
    <s v="BRB3527"/>
    <x v="0"/>
    <s v="2.25"/>
  </r>
  <r>
    <s v="2.26"/>
    <s v="COMPESA"/>
    <s v="BENS"/>
    <s v="2.2.16.3 - Aquisição de Sofware para Dimensionamento Hidráulico"/>
    <x v="0"/>
    <s v="Sistema Nacional (SN)"/>
    <m/>
    <s v="6342/2016"/>
    <n v="90.98"/>
    <x v="0"/>
    <n v="0"/>
    <s v="2.2.16.3"/>
    <s v="Sistema Nacional"/>
    <d v="2016-07-12T00:00:00"/>
    <d v="2016-09-30T00:00:00"/>
    <s v="Pregão Eletrônico"/>
    <s v="BRB3572"/>
    <x v="0"/>
    <s v="2.26"/>
  </r>
  <r>
    <s v="2.27"/>
    <s v="COMPESA"/>
    <s v="BENS"/>
    <s v="1.1.02 - Aquisição de Equipamentos de Apoio para a Gestão do Programa"/>
    <x v="3"/>
    <s v="Comparação de Preços (CP) "/>
    <m/>
    <s v=""/>
    <n v="0"/>
    <x v="0"/>
    <n v="0"/>
    <s v="1.1.2"/>
    <s v="Ex-Post"/>
    <s v="N/A"/>
    <s v="N/A"/>
    <s v=""/>
    <s v="N/A"/>
    <x v="3"/>
    <s v="2.27"/>
  </r>
  <r>
    <s v="2.28"/>
    <s v="COMPESA"/>
    <s v="BENS"/>
    <s v="2.1.02.2 - Automação das Unidades Operacionais da Área Norte - Aquisição de Medidores de Cloro Livre Residual"/>
    <x v="1"/>
    <s v="Sistema Nacional (SN)"/>
    <m/>
    <s v="6661/2017"/>
    <n v="182.56"/>
    <x v="0"/>
    <n v="0"/>
    <s v="2.1.2.2"/>
    <s v="Sistema Nacional"/>
    <d v="2017-02-07T00:00:00"/>
    <d v="2017-07-21T00:00:00"/>
    <s v="Pregão Eletrônico"/>
    <s v="CBR76/2017"/>
    <x v="0"/>
    <s v="2.28"/>
  </r>
  <r>
    <s v="2.29"/>
    <s v="COMPESA"/>
    <s v="BENS"/>
    <s v="2.1.07.3 - Aquisição de bens e equipamentos (software e Hardware) para o sistema de gestão de ramais de água e esgotos"/>
    <x v="1"/>
    <s v="Sistema Nacional (SN)"/>
    <m/>
    <s v=""/>
    <n v="0"/>
    <x v="0"/>
    <n v="0"/>
    <s v="2.1.7.3"/>
    <s v="Sistema Nacional"/>
    <s v="N/A"/>
    <s v="N/A"/>
    <s v=""/>
    <s v="N/A"/>
    <x v="3"/>
    <s v="2.29"/>
  </r>
  <r>
    <s v="2.30"/>
    <s v="COMPESA"/>
    <s v="BENS"/>
    <s v="2.2.07.3 - Aquisição de ETE Pré-Moldada para o SES Sanharó"/>
    <x v="0"/>
    <s v="Licitação Pública Nacional (LPN)"/>
    <m/>
    <m/>
    <n v="1685.68"/>
    <x v="0"/>
    <n v="0"/>
    <s v="2.2.7.3"/>
    <s v="Ex-Post"/>
    <d v="2018-06-30T00:00:00"/>
    <d v="2018-08-30T00:00:00"/>
    <s v=""/>
    <m/>
    <x v="1"/>
    <s v="2.30"/>
  </r>
  <r>
    <s v="2.31"/>
    <s v="COMPESA"/>
    <s v="BENS"/>
    <s v="2.1.06.3 - Aquisição de Equipamentos para o Sistema Integrado de Suprimentos e Logística"/>
    <x v="1"/>
    <s v="Sistema Nacional (SN)"/>
    <m/>
    <s v=""/>
    <n v="0"/>
    <x v="0"/>
    <n v="0"/>
    <s v="2.1.6.3"/>
    <s v="Sistema Nacional"/>
    <d v="2018-06-30T00:00:00"/>
    <d v="2018-08-30T00:00:00"/>
    <s v="Pregão Eletrônico"/>
    <m/>
    <x v="3"/>
    <s v="2.31"/>
  </r>
  <r>
    <s v="2.32"/>
    <s v="COMPESA"/>
    <s v="BENS"/>
    <s v="2.2.14.4 - Aquisição de Equipamentos para os Laboratórios Regionais e Central da COMPESA"/>
    <x v="0"/>
    <s v="Sistema Nacional (SN)"/>
    <m/>
    <s v="7215/2017"/>
    <n v="13.84"/>
    <x v="0"/>
    <n v="0"/>
    <s v="2.2.14.4"/>
    <s v="Sistema Nacional"/>
    <d v="2018-03-31T00:00:00"/>
    <d v="2018-06-30T00:00:00"/>
    <s v="Pregão Eletrônico"/>
    <m/>
    <x v="5"/>
    <s v="2.32"/>
  </r>
  <r>
    <s v="2.33"/>
    <s v="COMPESA"/>
    <s v="BENS"/>
    <s v="2.2.02.3 - Aquisição de materiais para obra do sistema de esgotamento sanitário da cidade de Belo Jardim - Aquisição de Equipamentos (Tubos)"/>
    <x v="0"/>
    <s v="Sistema Nacional (SN)"/>
    <m/>
    <m/>
    <n v="940.11"/>
    <x v="0"/>
    <n v="0"/>
    <s v="2.2.2.3"/>
    <s v="Sistema Nacional"/>
    <s v="N/A"/>
    <s v="N/A"/>
    <s v="Pregões Eletrônicos - ARPs Diversas"/>
    <m/>
    <x v="4"/>
    <s v="2.33"/>
  </r>
  <r>
    <s v="2.34"/>
    <s v="COMPESA"/>
    <s v="BENS"/>
    <s v="2.2.05.3 - Aquisição de materiais para obra do sistema de esgotamento sanitário da cidade de Bezerros - Aquisição de Equipamentos"/>
    <x v="0"/>
    <s v="Sistema Nacional (SN)"/>
    <n v="2"/>
    <m/>
    <n v="525.89"/>
    <x v="0"/>
    <n v="0"/>
    <s v="2.2.5.3"/>
    <s v="Sistema Nacional"/>
    <s v="N/A"/>
    <s v="N/A"/>
    <s v="Pregões Eletrônicos - ARPs Diversas"/>
    <m/>
    <x v="4"/>
    <s v="2.34"/>
  </r>
  <r>
    <s v="2.35"/>
    <s v="COMPESA"/>
    <s v="BENS"/>
    <s v="2.1.08.3 - Aquisição de bens e equipamentos (Software, Hardware e outros equipamentos) para a área de Projetos de Engenharia da COMPESA (ISO 9001)"/>
    <x v="1"/>
    <s v="Sistema Nacional (SN)"/>
    <n v="2"/>
    <s v="0363/2014"/>
    <n v="490.67"/>
    <x v="0"/>
    <n v="0"/>
    <s v="2.1.8.3"/>
    <s v="Sistema Nacional"/>
    <s v="N/A"/>
    <d v="2016-12-30T00:00:00"/>
    <s v="Pregão Eletrônico"/>
    <s v="CBR-676/2017"/>
    <x v="0"/>
    <s v="2.35"/>
  </r>
  <r>
    <s v="2.36"/>
    <s v="COMPESA"/>
    <s v="BENS"/>
    <s v="2.1.12.4 - Adequação e Movimentação do DataCenter da COMPESA. - Fase 2 -Aquisição de solução de interconexão e de acesso privado"/>
    <x v="1"/>
    <s v="Sistema Nacional (SN)"/>
    <m/>
    <s v="6479/2016"/>
    <n v="269.86"/>
    <x v="0"/>
    <n v="0"/>
    <s v="2.1.12.4"/>
    <s v="Sistema Nacional"/>
    <d v="2016-05-25T00:00:00"/>
    <d v="2017-01-20T00:00:00"/>
    <s v="Pregão Eletrônico"/>
    <s v="CBR-676/2017"/>
    <x v="0"/>
    <s v="2.36"/>
  </r>
  <r>
    <s v="2.37"/>
    <s v="COMPESA"/>
    <s v="BENS"/>
    <s v="2.1.12.5 - Aquisição de Software e Hardware para o Sistema de Geoprocessamento da COMPESA"/>
    <x v="1"/>
    <s v="Sistema Nacional (SN)"/>
    <n v="2"/>
    <s v="6479/2016_x000a_6696/2017"/>
    <n v="97.67"/>
    <x v="0"/>
    <n v="0"/>
    <s v="2.1.12.5"/>
    <s v="Sistema Nacional"/>
    <d v="2016-05-25T00:00:00"/>
    <d v="2016-12-23T00:00:00"/>
    <s v="Pregão Eletrônico"/>
    <s v="CBR-676/2017"/>
    <x v="1"/>
    <s v="2.37"/>
  </r>
  <r>
    <s v="2.38"/>
    <s v="COMPESA"/>
    <s v="BENS"/>
    <s v="2.2.14.6 - Aquisição e Implantação do Software para Gestão da Informação do Laboratório Central - LIMS "/>
    <x v="0"/>
    <s v="Sistema Nacional (SN)"/>
    <m/>
    <s v="6594/2017"/>
    <n v="116.3"/>
    <x v="0"/>
    <n v="0"/>
    <s v="2.2.14.6"/>
    <s v="Sistema Nacional"/>
    <d v="2017-01-21T00:00:00"/>
    <d v="2017-04-17T00:00:00"/>
    <s v="Pregão Eletrônico"/>
    <s v="CBR-676/2017"/>
    <x v="1"/>
    <s v="2.38"/>
  </r>
  <r>
    <s v="2.39"/>
    <s v="APAC"/>
    <s v="BENS"/>
    <s v="2.3.06.3 - Aquisição de PCDs Hidrológicos"/>
    <x v="2"/>
    <s v="Sistema Nacional (SN)"/>
    <m/>
    <s v="6399/2016"/>
    <n v="114.74"/>
    <x v="0"/>
    <n v="0"/>
    <s v="2.3.6.3"/>
    <s v="Sistema Nacional"/>
    <d v="2016-09-02T00:00:00"/>
    <d v="2016-12-26T00:00:00"/>
    <s v="Pregão Eletrônico"/>
    <s v="BRB3538"/>
    <x v="0"/>
    <s v="2.39"/>
  </r>
  <r>
    <s v="2.40"/>
    <s v="CPRH"/>
    <s v="BENS"/>
    <s v="2.3.15.7 - Aquisição de Software para Gestão do Laboratório da CPRH"/>
    <x v="2"/>
    <s v="Seleção Baseada na Qualificação do Consultor (SQC - EXP)"/>
    <m/>
    <m/>
    <n v="96.37"/>
    <x v="0"/>
    <n v="0"/>
    <s v="2.3.15.7"/>
    <s v="Ex-Post"/>
    <d v="2017-10-31T00:00:00"/>
    <d v="2018-08-30T00:00:00"/>
    <s v=""/>
    <m/>
    <x v="5"/>
    <s v="2.40"/>
  </r>
  <r>
    <s v="2.41"/>
    <s v="COMPESA"/>
    <s v="BENS"/>
    <s v="2.1.10.5 Aquisição de bens de uso administrativo para nova sede da COMPESA - Solução de Projeção Multimídia"/>
    <x v="1"/>
    <s v="Comparação de Preços (CP) "/>
    <m/>
    <s v=""/>
    <n v="47.05"/>
    <x v="0"/>
    <n v="0"/>
    <s v="2.1.10.5"/>
    <s v="Ex-Post"/>
    <d v="2018-06-30T00:00:00"/>
    <d v="2018-08-30T00:00:00"/>
    <s v="Pregão Eletrônico"/>
    <m/>
    <x v="4"/>
    <s v="2.41"/>
  </r>
  <r>
    <s v="2.42"/>
    <s v="COMPESA"/>
    <s v="BENS"/>
    <s v="2.2.04.5 - Obras do Sistema de Esgotamento Sanitário da Cidade de Caruaru 1ª Etapa - Intervenções para reabilitação e eficientização do SES existente em Caruaru (EEE Rendeiras I eII, José Liberato I e Boa Ventura.) - Aquisição de Materiais"/>
    <x v="0"/>
    <s v="Sistema Nacional (SN)"/>
    <n v="2"/>
    <s v="6806/2017 e 6925/2017"/>
    <n v="314.44"/>
    <x v="0"/>
    <n v="0"/>
    <s v="2.2.4.5"/>
    <s v="Sistema Nacional"/>
    <d v="2017-05-16T00:00:00"/>
    <d v="2017-08-01T00:00:00"/>
    <s v="Pregão Eletrônico"/>
    <s v="CBR76/2017"/>
    <x v="1"/>
    <s v="2.42"/>
  </r>
  <r>
    <s v="2.43"/>
    <s v="COMPESA"/>
    <s v="BENS"/>
    <s v="2.2.17.3 Aquisição de Tubos de Ferro Fundido diâmetros diversos para Adutora de Serro Azul."/>
    <x v="0"/>
    <s v="Licitação Pública Internacional (LPI - EXA)"/>
    <m/>
    <s v="7009/2017"/>
    <n v="25341.77"/>
    <x v="0"/>
    <n v="0"/>
    <s v="2.2.17.3"/>
    <s v="Ex-Ante"/>
    <d v="2017-09-06T00:00:00"/>
    <d v="2018-01-23T00:00:00"/>
    <m/>
    <s v="BRB3793"/>
    <x v="1"/>
    <s v="2.43"/>
  </r>
  <r>
    <s v="2.44"/>
    <s v="COMPESA"/>
    <s v="BENS"/>
    <s v="2.2.17.4 Aquisição de Conjunto de Motobombas para Adutora de Serro Azul (16 unidades)"/>
    <x v="0"/>
    <s v="Sistema Nacional (SN)"/>
    <m/>
    <s v="7127/2017"/>
    <n v="1648.06"/>
    <x v="0"/>
    <n v="0"/>
    <s v="2.2.17.4"/>
    <s v="Sistema Nacional"/>
    <d v="2017-12-02T00:00:00"/>
    <d v="2018-03-12T00:00:00"/>
    <s v="Pregão Eletrônico"/>
    <s v="CBR-676/2017"/>
    <x v="1"/>
    <s v="2.44"/>
  </r>
  <r>
    <s v="2.45"/>
    <s v="COMPESA"/>
    <s v="BENS"/>
    <s v="2.2.17.5 Aquisição de equipamentos tipo Eletrocentros (04 Eletrocentros, contendo painéis elétricos e transformadores)"/>
    <x v="0"/>
    <s v="Sistema Nacional (SN)"/>
    <m/>
    <s v="007017/2017 "/>
    <n v="2809.1"/>
    <x v="0"/>
    <n v="0"/>
    <s v="2.2.17.5"/>
    <s v="Sistema Nacional"/>
    <d v="2017-08-31T00:00:00"/>
    <d v="2018-02-05T00:00:00"/>
    <s v="Pregão Eletrônico"/>
    <s v="CBR-676/2017"/>
    <x v="1"/>
    <s v="2.45"/>
  </r>
  <r>
    <s v="2.46"/>
    <s v="COMPESA"/>
    <s v="BENS"/>
    <s v="2.2.17.6 - Aquisição de Registros, Válvulas de controle de vazão e pressão, Ventosas. "/>
    <x v="0"/>
    <s v="Sistema Nacional (SN)"/>
    <m/>
    <s v="7423/2018"/>
    <n v="829.23"/>
    <x v="0"/>
    <n v="0"/>
    <s v="2.2.17.6"/>
    <s v="Sistema Nacional"/>
    <d v="2018-05-05T00:00:00"/>
    <d v="2018-04-20T00:00:00"/>
    <s v="Pregão Eletrônico"/>
    <m/>
    <x v="5"/>
    <s v="2.46"/>
  </r>
  <r>
    <s v="2.47"/>
    <s v="COMPESA"/>
    <s v="BENS"/>
    <s v="2.2.17.12 - Aquisição e Montagem de Reservatórios Metálicos"/>
    <x v="0"/>
    <s v="Sistema Nacional (SN)"/>
    <m/>
    <s v=""/>
    <n v="1243.9100000000001"/>
    <x v="0"/>
    <n v="0"/>
    <s v="2.2.17.12"/>
    <s v="Sistema Nacional"/>
    <m/>
    <d v="2018-07-17T00:00:00"/>
    <s v="Pregão Eletrônico"/>
    <m/>
    <x v="4"/>
    <s v="2.47"/>
  </r>
  <r>
    <s v="2.48"/>
    <s v="COMPESA"/>
    <s v="BENS"/>
    <s v="2.2.17.13 - Aquisição de Reservatórios Hidropneumáticos antigolpe de Aríate em Aço carbono (50m3)"/>
    <x v="0"/>
    <s v="Sistema Nacional (SN)"/>
    <m/>
    <s v=""/>
    <n v="2164.4699999999998"/>
    <x v="0"/>
    <n v="0"/>
    <s v="2.2.17.13"/>
    <s v="Sistema Nacional"/>
    <d v="2018-06-30T00:00:00"/>
    <d v="2018-08-30T00:00:00"/>
    <s v="Pregão Eletrônico"/>
    <m/>
    <x v="4"/>
    <s v="2.48"/>
  </r>
  <r>
    <s v="2.49"/>
    <s v="COMPESA"/>
    <s v="BENS"/>
    <s v="2.2.14.7 - Aquisição de Solução especializada e Integrada para Aceleração de Banco de Dados. "/>
    <x v="0"/>
    <s v="Sistema Nacional (SN)"/>
    <m/>
    <s v="7091/2017"/>
    <n v="396.28"/>
    <x v="0"/>
    <n v="0"/>
    <s v="2.2.14.7"/>
    <s v="Sistema Nacional"/>
    <d v="2017-09-30T00:00:00"/>
    <d v="2017-12-07T00:00:00"/>
    <s v="Pregão Eletrônico"/>
    <s v="CBR676/2017"/>
    <x v="1"/>
    <s v="2.49"/>
  </r>
  <r>
    <s v="2.50"/>
    <s v="APAC"/>
    <s v="BENS"/>
    <s v="2.3.06.5 - Aquisição de Equipamentos à estruturação da unidade de geoprocessamento da APAC "/>
    <x v="2"/>
    <s v="Sistema Nacional (SN)"/>
    <n v="8"/>
    <s v="7183/2017"/>
    <n v="665.62"/>
    <x v="0"/>
    <n v="0"/>
    <s v="2.3.6.5"/>
    <s v="Sistema Nacional"/>
    <d v="2018-04-25T00:00:00"/>
    <d v="2018-06-26T00:00:00"/>
    <s v="Pregão Eletrônico"/>
    <m/>
    <x v="5"/>
    <s v="2.50"/>
  </r>
  <r>
    <s v="2.51"/>
    <s v="COMPESA"/>
    <s v="BENS"/>
    <s v="2.2.15.4 - Aquisição de Bens e Equipamentos para a Manutenção dos SES - Aquisição de Veículos - Motocicleta"/>
    <x v="0"/>
    <s v="Comparação de Preços (CP) "/>
    <m/>
    <s v="7402/2018"/>
    <n v="33.21"/>
    <x v="0"/>
    <n v="0"/>
    <s v="2.2.15.4"/>
    <s v="Ex-Post"/>
    <d v="2017-03-30T00:00:00"/>
    <d v="2018-06-24T00:00:00"/>
    <s v=""/>
    <m/>
    <x v="5"/>
    <s v="2.51"/>
  </r>
  <r>
    <s v="2.52"/>
    <s v="COMPESA"/>
    <s v="BENS"/>
    <s v="2.1.10.3 - Aquisição de bens de uso administrativo para nova sede da COMPESA - Mobiliário (Complementar - Aquisição 01)"/>
    <x v="1"/>
    <s v="Contratação Direta (CD)"/>
    <m/>
    <s v="Contratação Direta"/>
    <n v="18.309999999999999"/>
    <x v="0"/>
    <n v="0"/>
    <s v="2.1.10.3"/>
    <s v="Ex-Ante"/>
    <d v="2017-07-24T00:00:00"/>
    <d v="2018-04-05T00:00:00"/>
    <s v=""/>
    <s v="CBR76/2017"/>
    <x v="1"/>
    <s v="2.52"/>
  </r>
  <r>
    <s v="2.53"/>
    <s v="COMPESA"/>
    <s v="BENS"/>
    <s v="2.1.10.7 - Aquisição de Bens de uso administrativo para nova sede da COMPESA - Controle de Acesso a pessoas e veículos na nova sede da COMPESA"/>
    <x v="1"/>
    <s v="Sistema Nacional (SN)"/>
    <m/>
    <s v="6463/2016"/>
    <n v="359.74"/>
    <x v="0"/>
    <n v="0"/>
    <s v="2.1.10.7"/>
    <s v="Sistema Nacional"/>
    <d v="2016-10-08T00:00:00"/>
    <d v="2017-04-07T00:00:00"/>
    <s v="Pregão Eletrônico - Reconhecimento de Gastos"/>
    <s v="CBR-676/2017"/>
    <x v="0"/>
    <s v="2.53"/>
  </r>
  <r>
    <s v="2.54"/>
    <s v="COMPESA"/>
    <s v="BENS"/>
    <s v="2.1.10.8 - Modernização dos suprimentos de Tecnologia da Informação da COMPESA - Aquisição de Hardware e Software para atender demandas de atualização tecnologica."/>
    <x v="1"/>
    <s v="Sistema Nacional (SN)"/>
    <n v="2"/>
    <s v=""/>
    <n v="167.33"/>
    <x v="0"/>
    <n v="0"/>
    <s v="2.1.10.8"/>
    <s v="Sistema Nacional"/>
    <d v="2018-06-30T00:00:00"/>
    <d v="2018-08-30T00:00:00"/>
    <s v="Pregão Eletrônico"/>
    <m/>
    <x v="4"/>
    <s v="2.54"/>
  </r>
  <r>
    <s v="2.55"/>
    <s v="COMPESA"/>
    <s v="BENS"/>
    <s v="2.1.2.8 - Implantação de Plataforma Integrada de Gestão, Controle e Monitoramento de Licitações"/>
    <x v="1"/>
    <s v="Sistema Nacional (SN)"/>
    <n v="7"/>
    <s v=""/>
    <n v="206.25"/>
    <x v="0"/>
    <n v="0"/>
    <s v="2.1.12.8"/>
    <s v="Sistema Nacional"/>
    <d v="2018-06-30T00:00:00"/>
    <d v="2018-08-30T00:00:00"/>
    <s v="Pregão Eletrônico"/>
    <m/>
    <x v="4"/>
    <s v="2.55"/>
  </r>
  <r>
    <s v="2.56"/>
    <s v="COMPESA"/>
    <s v="BENS"/>
    <s v="2.1.2.9 - Aquisição de Equipamentos/Hardware para Desenvolvimento/Testes de Sistemas"/>
    <x v="1"/>
    <s v="Sistema Nacional (SN)"/>
    <m/>
    <s v=""/>
    <n v="9"/>
    <x v="0"/>
    <n v="0"/>
    <s v="2.1.12.9"/>
    <s v="Sistema Nacional"/>
    <d v="2018-06-30T00:00:00"/>
    <d v="2018-08-30T00:00:00"/>
    <s v="Pregão Eletrônico"/>
    <m/>
    <x v="4"/>
    <s v="2.56"/>
  </r>
  <r>
    <s v="2.57"/>
    <s v="COMPESA"/>
    <s v="BENS"/>
    <s v="2.2.02.6 - Implantação da primeira etapa do sistema de esgotamento sanitário de Belo Jardim - Execução das Obras de Implantação da ETE Belo Jardim (Módulo 01)"/>
    <x v="0"/>
    <s v="Sistema Nacional (SN)"/>
    <m/>
    <m/>
    <n v="6366.08"/>
    <x v="0"/>
    <n v="0"/>
    <s v="2.2.2.6"/>
    <s v="Sistema Nacional"/>
    <s v="N/A"/>
    <s v="N/A"/>
    <s v="Pregões Eletrônicos - ARPs Diversas"/>
    <m/>
    <x v="4"/>
    <s v="2.57"/>
  </r>
  <r>
    <s v="2.58"/>
    <s v="COMPESA"/>
    <s v="BENS"/>
    <s v="2.2.04.8 - Obras do Sistema de Esgotamento Sanitário da Cidade de Caruaru Demais Etapas com Recursos BID - Obras de Requalificação de 6 elevatórias. - Aquisição de Equipamentos"/>
    <x v="0"/>
    <s v="Sistema Nacional (SN)"/>
    <n v="2"/>
    <s v=""/>
    <n v="212.84"/>
    <x v="0"/>
    <n v="0"/>
    <s v="2.2.4.8"/>
    <s v="Sistema Nacional"/>
    <d v="2018-06-30T00:00:00"/>
    <d v="2018-08-30T00:00:00"/>
    <s v="Pregão Eletrônico"/>
    <m/>
    <x v="4"/>
    <s v="2.58"/>
  </r>
  <r>
    <s v="2.59"/>
    <s v="COMPESA"/>
    <s v="BENS"/>
    <s v="2.2.04.10 - Obras do Sistema de Esgotamento Sanitário da Cidade de Caruaru Demais Etapas com Recursos BID - Obras de Implantação do SES Alto do Moura e Rendeiras - Aquisição de Equipamentos"/>
    <x v="0"/>
    <s v="Sistema Nacional (SN)"/>
    <n v="2"/>
    <s v=""/>
    <n v="418.28"/>
    <x v="0"/>
    <n v="0"/>
    <s v="2.2.4.10"/>
    <s v="Sistema Nacional"/>
    <d v="2018-06-30T00:00:00"/>
    <d v="2018-08-30T00:00:00"/>
    <s v="Pregão Eletrônico"/>
    <m/>
    <x v="4"/>
    <s v="2.59"/>
  </r>
  <r>
    <s v="2.60"/>
    <s v="COMPESA"/>
    <s v="BENS"/>
    <s v="2.2.06.9 - Implantação de unidade fotovoltáica"/>
    <x v="0"/>
    <s v="Sistema Nacional (SN)"/>
    <m/>
    <s v=""/>
    <n v="276.79000000000002"/>
    <x v="0"/>
    <n v="0"/>
    <s v="2.2.6.9"/>
    <s v="Sistema Nacional"/>
    <d v="2018-06-30T00:00:00"/>
    <d v="2018-08-30T00:00:00"/>
    <s v="Pregão Eletrônico"/>
    <m/>
    <x v="4"/>
    <s v="2.60"/>
  </r>
  <r>
    <s v="2.61"/>
    <s v="COMPESA"/>
    <s v="BENS"/>
    <s v="2.2.08.2 - Obra do Sistema de Esgotamento Sanitário da cidade de Escada 1ª Etapa - Aquisição de Material"/>
    <x v="0"/>
    <s v="Sistema Nacional (SN)"/>
    <m/>
    <s v="diversos"/>
    <n v="431.3"/>
    <x v="0"/>
    <n v="0"/>
    <s v="2.2.8.7"/>
    <s v="Sistema Nacional"/>
    <s v="N/A"/>
    <d v="2018-10-26T00:00:00"/>
    <s v="Pregões Eletrônicos - ARPs Diversas"/>
    <s v="CBR676/2017"/>
    <x v="1"/>
    <s v="2.61"/>
  </r>
  <r>
    <s v="2.62"/>
    <s v="COMPESA"/>
    <s v="BENS"/>
    <s v="2.2.08.2 - Obra do Sistema de Esgotamento Sanitário da cidade de Escada 1ª Etapa - Aquisição de Material Complementar"/>
    <x v="0"/>
    <s v="Sistema Nacional (SN)"/>
    <m/>
    <m/>
    <n v="124.55"/>
    <x v="0"/>
    <n v="0"/>
    <s v="2.2.8.8"/>
    <s v="Sistema Nacional"/>
    <s v="N/A"/>
    <s v="N/A"/>
    <s v="Pregões Eletrônicos - ARPs Diversas"/>
    <m/>
    <x v="4"/>
    <s v="2.62"/>
  </r>
  <r>
    <s v="2.63"/>
    <s v="COMPESA"/>
    <s v="BENS"/>
    <s v="2.2.14.8 - Aquisição de móveis corporativos para os laboratórios regionais de água de Belo jardim e de esgoto de Caruaru, laboratórios Centrais de água e esgoto e núcleos regionais de Caruaru e Belo Jardim."/>
    <x v="0"/>
    <s v="Sistema Nacional (SN)"/>
    <m/>
    <s v=""/>
    <n v="221.43"/>
    <x v="0"/>
    <n v="0"/>
    <s v="2.2.14.8"/>
    <s v="Sistema Nacional"/>
    <d v="2018-06-30T00:00:00"/>
    <d v="2018-08-30T00:00:00"/>
    <s v="Pregão Eletrônico"/>
    <m/>
    <x v="4"/>
    <s v="2.63"/>
  </r>
  <r>
    <s v="2.64"/>
    <s v="COMPESA"/>
    <s v="BENS"/>
    <s v="2.2.14.8 - Aquisição de equipamentos para o laboratórios, Regional de água de Belo Jardim, Central de água, Central de esgoto e Regional de esgoto de Caruaru;"/>
    <x v="0"/>
    <s v="Sistema Nacional (SN)"/>
    <m/>
    <s v=""/>
    <n v="437.26"/>
    <x v="0"/>
    <n v="0"/>
    <s v="2.2.14.9"/>
    <s v="Sistema Nacional"/>
    <d v="2018-06-30T00:00:00"/>
    <d v="2018-08-30T00:00:00"/>
    <s v="Pregão Eletrônico"/>
    <m/>
    <x v="4"/>
    <s v="2.64"/>
  </r>
  <r>
    <s v="2.65"/>
    <s v="COMPESA"/>
    <s v="BENS"/>
    <s v="2.2.15.13 - Aquisição de Bens e Equipamentosde Grande Porte para a Manutenção dos SES"/>
    <x v="0"/>
    <s v="Sistema Nacional (SN)"/>
    <n v="5"/>
    <s v=""/>
    <n v="1205.4000000000001"/>
    <x v="0"/>
    <n v="0"/>
    <s v="2.2.15.13"/>
    <s v="Sistema Nacional"/>
    <d v="2018-06-30T00:00:00"/>
    <d v="2018-08-30T00:00:00"/>
    <s v="Pregão Eletrônico"/>
    <m/>
    <x v="4"/>
    <s v="2.65"/>
  </r>
  <r>
    <s v="2.66"/>
    <s v="COMPESA"/>
    <s v="BENS"/>
    <s v="2.2.15.14 - Aquisição de Bens e Equipamentosde Pequeno Porte para a Manutenção dos SES"/>
    <x v="0"/>
    <s v="Sistema Nacional (SN)"/>
    <n v="4"/>
    <s v=""/>
    <n v="87.74"/>
    <x v="0"/>
    <n v="0"/>
    <s v="2.2.15.14"/>
    <s v="Sistema Nacional"/>
    <d v="2018-06-30T00:00:00"/>
    <d v="2018-08-30T00:00:00"/>
    <s v="Pregão Eletrônico"/>
    <m/>
    <x v="4"/>
    <s v="2.66"/>
  </r>
  <r>
    <s v="2.67"/>
    <s v="COMPESA"/>
    <s v="BENS"/>
    <s v="2.2.15.15 - Aquisição de Bens e Equipamentosde  para a Manutenção dos SES (Veículos)"/>
    <x v="0"/>
    <s v="Sistema Nacional (SN)"/>
    <n v="5"/>
    <s v=""/>
    <n v="397.19"/>
    <x v="0"/>
    <n v="0"/>
    <s v="2.2.15.15"/>
    <s v="Sistema Nacional"/>
    <d v="2018-06-30T00:00:00"/>
    <d v="2018-08-30T00:00:00"/>
    <s v="Pregão Eletrônico"/>
    <m/>
    <x v="4"/>
    <s v="2.67"/>
  </r>
  <r>
    <s v="2.68"/>
    <s v="COMPESA"/>
    <s v="BENS"/>
    <s v="2.2.18 - Aquisição de Hidrômetros para as cidades contempladas com o SES no âmbito do Programa PSA IPOJUCA."/>
    <x v="0"/>
    <s v="Sistema Nacional (SN)"/>
    <m/>
    <s v=""/>
    <n v="553.57000000000005"/>
    <x v="0"/>
    <n v="0"/>
    <s v="2.2.18"/>
    <s v="Sistema Nacional"/>
    <d v="2018-06-30T00:00:00"/>
    <d v="2018-08-30T00:00:00"/>
    <s v="Pregão Eletrônico"/>
    <m/>
    <x v="4"/>
    <s v="2.68"/>
  </r>
  <r>
    <s v="2.69"/>
    <s v="CPRH"/>
    <s v="BENS"/>
    <s v="2.3.15.10 - Estruturação do monitoramento da qualidade de água na BRI - Aquisição de bens e equipamentos (software e Hardware)."/>
    <x v="2"/>
    <s v="Sistema Nacional (SN)"/>
    <m/>
    <s v=""/>
    <n v="51.48"/>
    <x v="0"/>
    <n v="0"/>
    <s v="2.3.15.10"/>
    <s v="Sistema Nacional"/>
    <d v="2018-06-30T00:00:00"/>
    <d v="2018-08-30T00:00:00"/>
    <s v="Pregão Eletrônico"/>
    <m/>
    <x v="4"/>
    <s v="2.69"/>
  </r>
  <r>
    <s v="2.70"/>
    <s v="COMPESA"/>
    <s v="BENS"/>
    <s v="2.1.10.3 - Aquisição de bens de uso administrativo para nova sede da COMPESA - Mobiliário (Complementar - Aquisição 02)"/>
    <x v="1"/>
    <s v="Contratação Direta (CD)"/>
    <m/>
    <s v="Contratação Direta"/>
    <n v="67.94"/>
    <x v="0"/>
    <n v="0"/>
    <s v="2.1.10.3"/>
    <s v="Ex-Ante"/>
    <d v="2018-03-07T00:00:00"/>
    <d v="2018-08-30T00:00:00"/>
    <s v=""/>
    <m/>
    <x v="5"/>
    <s v="2.70"/>
  </r>
  <r>
    <s v="2.71"/>
    <s v="COMPESA"/>
    <s v="BENS"/>
    <s v="Aquisição de equipamentos e materiais para o novo Laboratório da CPRH."/>
    <x v="1"/>
    <s v="Sistema Nacional (SN)"/>
    <m/>
    <m/>
    <n v="8.3000000000000007"/>
    <x v="0"/>
    <n v="0"/>
    <s v="2.1.10.3"/>
    <s v="Ex-Ante"/>
    <d v="2018-03-07T00:00:00"/>
    <d v="2018-08-30T00:00:00"/>
    <s v=""/>
    <m/>
    <x v="2"/>
    <s v="2.70"/>
  </r>
  <r>
    <s v="3.1"/>
    <s v="COMPESA"/>
    <s v="SERVIÇOS QUE NÃO SÃO CONSULTORIA"/>
    <s v="Fornecimento de passagens aéreas em apoio as ações do PSA IPOJUCA"/>
    <x v="1"/>
    <s v="Sistema Nacional (SN)"/>
    <m/>
    <m/>
    <n v="0"/>
    <x v="0"/>
    <n v="0"/>
    <s v="2.1.15"/>
    <s v="Sistema Nacional"/>
    <s v="N/A"/>
    <s v="N/A"/>
    <m/>
    <s v="N/A"/>
    <x v="3"/>
    <m/>
  </r>
  <r>
    <s v="3.2"/>
    <s v="APAC"/>
    <s v="SERVIÇOS QUE NÃO SÃO CONSULTORIA"/>
    <s v="2.3.06.2 - Instalação de 140 telepluviômetros - APAC"/>
    <x v="2"/>
    <s v="Licitação Pública Nacional (LPN)"/>
    <m/>
    <s v="5487/2014"/>
    <n v="260.54000000000002"/>
    <x v="0"/>
    <n v="0"/>
    <s v="2.3.6.2"/>
    <s v="Ex-Post"/>
    <d v="2014-10-14T00:00:00"/>
    <d v="2015-06-12T00:00:00"/>
    <s v=""/>
    <s v="BRB2962"/>
    <x v="0"/>
    <s v="3.02"/>
  </r>
  <r>
    <s v="3.3"/>
    <s v="COMPESA"/>
    <s v="SERVIÇOS QUE NÃO SÃO CONSULTORIA"/>
    <s v="2.1.01 - Estudo para a avaliação dos ativos da  COMPESA"/>
    <x v="1"/>
    <s v="Sistema Nacional (SN)"/>
    <m/>
    <s v="3970/2012"/>
    <n v="949.66"/>
    <x v="0"/>
    <n v="0"/>
    <s v="2.1.1"/>
    <s v="Sistema Nacional"/>
    <d v="2012-10-01T00:00:00"/>
    <d v="2012-10-18T00:00:00"/>
    <s v="Pregão Eletrônico"/>
    <s v="BRB2577"/>
    <x v="0"/>
    <s v="3.03"/>
  </r>
  <r>
    <s v="3.4"/>
    <s v="APAC"/>
    <s v="SERVIÇOS QUE NÃO SÃO CONSULTORIA"/>
    <s v="2.3.02.2 - Restauração Florestal de APPs de Cursos d´água e nascente na Bacia do Rio Ipojuca - Município de ipojuca"/>
    <x v="2"/>
    <s v="Licitação Pública Nacional (LPN)"/>
    <m/>
    <s v="6485/2016"/>
    <n v="923.4"/>
    <x v="0"/>
    <n v="0"/>
    <s v="2.3.2.2"/>
    <s v="Ex-Ante"/>
    <d v="2016-10-18T00:00:00"/>
    <d v="2017-10-20T00:00:00"/>
    <s v=""/>
    <s v="BRB 3765"/>
    <x v="1"/>
    <s v="3.04"/>
  </r>
  <r>
    <s v="3.5"/>
    <s v="COMPESA"/>
    <s v="SERVIÇOS QUE NÃO SÃO CONSULTORIA"/>
    <s v="2.2.04.3 - Limpeza, Desobstrução, Cadastramento e Filmagem da Rede de Esgotamento do SES Caruaru"/>
    <x v="0"/>
    <s v="Licitação Pública Nacional (LPN)"/>
    <m/>
    <s v="6674/2017"/>
    <n v="847.83"/>
    <x v="0"/>
    <n v="0"/>
    <s v="2.2.4.3"/>
    <s v="Ex-Ante"/>
    <d v="2017-01-20T00:00:00"/>
    <d v="2017-07-06T00:00:00"/>
    <s v=""/>
    <s v="BRB3743"/>
    <x v="1"/>
    <s v="3.05"/>
  </r>
  <r>
    <s v="3.6"/>
    <s v="COMPESA"/>
    <s v="SERVIÇOS QUE NÃO SÃO CONSULTORIA"/>
    <s v="Construção dos Laboratórios Regionais de Análises de Água e de Esgoto"/>
    <x v="0"/>
    <s v="Licitação Pública Nacional (LPN)"/>
    <m/>
    <s v=""/>
    <n v="0"/>
    <x v="0"/>
    <n v="0"/>
    <s v="2.2.14.2"/>
    <s v="Ex-Post"/>
    <s v="N/A"/>
    <s v="N/A"/>
    <m/>
    <s v="N/A"/>
    <x v="3"/>
    <m/>
  </r>
  <r>
    <s v="3.7"/>
    <s v="APAC"/>
    <s v="SERVIÇOS QUE NÃO SÃO CONSULTORIA"/>
    <s v="2.3.01.2 - Metodologia para pagamento - Apoio a Implementação das Ações do Projeto"/>
    <x v="2"/>
    <s v="Licitação Pública Nacional (LPN)"/>
    <m/>
    <s v=""/>
    <n v="0"/>
    <x v="0"/>
    <n v="0"/>
    <s v="2.3.1.2"/>
    <s v="Ex-Ante"/>
    <s v="N/A"/>
    <s v="N/A"/>
    <s v=""/>
    <s v="N/A"/>
    <x v="3"/>
    <s v="3.07"/>
  </r>
  <r>
    <s v="3.8"/>
    <s v="COMPESA"/>
    <s v="SERVIÇOS QUE NÃO SÃO CONSULTORIA"/>
    <s v="2.3.12.2 - Execução do Plano de Comunicação - Produção de Vídeos"/>
    <x v="2"/>
    <s v="Licitação Pública Nacional (LPN - EXP)"/>
    <m/>
    <s v="7234/2017"/>
    <n v="258.79000000000002"/>
    <x v="0"/>
    <n v="0"/>
    <s v="2.3.12.2"/>
    <s v="Ex-Post"/>
    <d v="2018-06-08T00:00:00"/>
    <d v="2018-07-28T00:00:00"/>
    <s v=""/>
    <m/>
    <x v="5"/>
    <s v="3.08"/>
  </r>
  <r>
    <s v="3.9"/>
    <s v="COMPESA"/>
    <s v="SERVIÇOS QUE NÃO SÃO CONSULTORIA"/>
    <s v="2.3.12.3 - Execução do Plano de Comunicação - Material de Divulgação"/>
    <x v="2"/>
    <s v="Sistema Nacional (SN)"/>
    <n v="6"/>
    <s v="7224/2017"/>
    <n v="293.88"/>
    <x v="0"/>
    <n v="0"/>
    <s v="2.3.12.3"/>
    <s v="Sistema Nacional"/>
    <d v="2017-12-28T00:00:00"/>
    <d v="2018-04-19T00:00:00"/>
    <s v="Pregão Eletrônico"/>
    <s v="CBR-676/2017"/>
    <x v="1"/>
    <s v="3.09"/>
  </r>
  <r>
    <s v="3.10"/>
    <s v="CPRH"/>
    <s v="SERVIÇOS QUE NÃO SÃO CONSULTORIA"/>
    <s v="2.3.15.5 - Calibração e aferição de equipamentos, vidraria e materiais de referências."/>
    <x v="2"/>
    <s v="Sistema Nacional (SN)"/>
    <m/>
    <s v=""/>
    <n v="0"/>
    <x v="0"/>
    <n v="0"/>
    <s v="2.3.15.5"/>
    <s v="Sistema Nacional"/>
    <s v="N/A"/>
    <s v="N/A"/>
    <s v=""/>
    <s v="N/A"/>
    <x v="3"/>
    <s v="3.10"/>
  </r>
  <r>
    <s v="3.11"/>
    <s v="COMPESA"/>
    <s v="SERVIÇOS QUE NÃO SÃO CONSULTORIA"/>
    <s v="2.1.09.2 - Serviços de Digitalização, Gestão e Guarda de Documentos da COMPESA"/>
    <x v="1"/>
    <s v="Contratação Direta (CD)"/>
    <m/>
    <s v="6625/2016"/>
    <n v="147.05000000000001"/>
    <x v="0"/>
    <n v="0"/>
    <s v="2.1.9.2"/>
    <s v="Ex-Ante"/>
    <d v="2016-11-03T00:00:00"/>
    <d v="2016-12-30T00:00:00"/>
    <s v=""/>
    <s v="BRB3601"/>
    <x v="1"/>
    <s v="3.11"/>
  </r>
  <r>
    <s v="3.12"/>
    <s v="COMPESA"/>
    <s v="SERVIÇOS QUE NÃO SÃO CONSULTORIA"/>
    <s v="2.1.12.3 - Adequação e Movimentação do DataCenter da COMPESA. - Fase 1 - Movimentação dos equipamentos do Datacenter Atual"/>
    <x v="1"/>
    <s v="Sistema Nacional (SN)"/>
    <m/>
    <s v="6185/2016"/>
    <n v="94.36"/>
    <x v="1"/>
    <n v="1"/>
    <s v="2.1.12.3"/>
    <s v="Sistema Nacional"/>
    <d v="2016-05-25T00:00:00"/>
    <d v="2016-09-01T00:00:00"/>
    <s v="Pregão Eletrônico"/>
    <s v="BRB3437"/>
    <x v="1"/>
    <s v="3.12"/>
  </r>
  <r>
    <s v="3.13"/>
    <s v="APAC"/>
    <s v="SERVIÇOS QUE NÃO SÃO CONSULTORIA"/>
    <s v="2.3.02.3 - Restauração Florestal de APPs de Cursos d´água e nascente na Bacia do Rio Ipojuca - Outros Municípios da BRI"/>
    <x v="2"/>
    <s v="Licitação Pública Nacional (LPN - EXP)"/>
    <m/>
    <s v=""/>
    <n v="0"/>
    <x v="0"/>
    <n v="0"/>
    <s v="2.3.2.3"/>
    <s v="Ex-Post"/>
    <d v="2018-06-30T00:00:00"/>
    <d v="2018-08-30T00:00:00"/>
    <s v=""/>
    <m/>
    <x v="3"/>
    <s v="3.13"/>
  </r>
  <r>
    <s v="3.14"/>
    <s v="APAC"/>
    <s v="SERVIÇOS QUE NÃO SÃO CONSULTORIA"/>
    <s v="2.3.06.4 - Instalação de PCDs Hidrológicos"/>
    <x v="2"/>
    <s v="Comparação de Preços (CP) "/>
    <m/>
    <s v="6882/2017"/>
    <n v="28.43"/>
    <x v="0"/>
    <n v="0"/>
    <s v="2.3.6.4"/>
    <s v="Ex-Post"/>
    <d v="2017-08-20T00:00:00"/>
    <d v="2017-09-26T00:00:00"/>
    <s v=""/>
    <s v="CBR-676/2017"/>
    <x v="0"/>
    <s v="3.14"/>
  </r>
  <r>
    <s v="3.15"/>
    <s v="COMPESA"/>
    <s v="SERVIÇOS QUE NÃO SÃO CONSULTORIA"/>
    <s v="2.3.11.1 - Serviços de Captação e Tratamento de imagens aéreas para apoio a elaboração de relatório de inspeção, fiscalização e monitoramento das atividade do programa."/>
    <x v="2"/>
    <s v="Comparação de Preços (CP) "/>
    <m/>
    <s v="6905/2017"/>
    <n v="32.630000000000003"/>
    <x v="0"/>
    <n v="0"/>
    <s v="2.3.11.1"/>
    <s v="Ex-Post"/>
    <d v="2017-03-30T00:00:00"/>
    <d v="2018-02-20T00:00:00"/>
    <s v=""/>
    <s v="CBR-41/2018"/>
    <x v="1"/>
    <s v="3.15"/>
  </r>
  <r>
    <s v="3.16"/>
    <s v="COMPESA"/>
    <s v="SERVIÇOS QUE NÃO SÃO CONSULTORIA"/>
    <s v="2.3.17.1 - Modernização do Cadastro de Usuários de Água e Esgoto da COMPESA na BRI"/>
    <x v="2"/>
    <s v="Sistema Nacional (SN)"/>
    <m/>
    <s v=""/>
    <n v="553.57000000000005"/>
    <x v="0"/>
    <n v="0"/>
    <s v="2.3.17.1"/>
    <s v="Sistema Nacional"/>
    <d v="2017-09-30T00:00:00"/>
    <d v="2018-08-16T00:00:00"/>
    <s v="Pregão Eletrônico"/>
    <m/>
    <x v="5"/>
    <s v="3.16"/>
  </r>
  <r>
    <s v="3.17"/>
    <s v="COMPESA"/>
    <s v="SERVIÇOS QUE NÃO SÃO CONSULTORIA"/>
    <s v="2.2.17.7 - Construção de Infraestrutura para alimentação em média tensão para as Estações de Bombeamento para adutora de Serro Azul."/>
    <x v="0"/>
    <s v="Contratação Direta (CD)"/>
    <m/>
    <s v=""/>
    <n v="912.02"/>
    <x v="2"/>
    <n v="0.56640000000000001"/>
    <s v="2.2.17.7"/>
    <s v="Ex-Ante"/>
    <d v="2018-06-30T00:00:00"/>
    <d v="2018-08-18T00:00:00"/>
    <s v=""/>
    <m/>
    <x v="4"/>
    <s v="3.17"/>
  </r>
  <r>
    <s v="3.18"/>
    <s v="COMPESA"/>
    <s v="SERVIÇOS QUE NÃO SÃO CONSULTORIA"/>
    <s v="2.2.17.8 - Implantação do Sistema de Supervisão e Controle da Adutora de Serro Azul (Automação)"/>
    <x v="0"/>
    <s v="Licitação Pública Nacional (LPN - EXP)"/>
    <m/>
    <s v="7448/2018"/>
    <n v="592.33000000000004"/>
    <x v="0"/>
    <n v="0"/>
    <s v="2.2.17.8"/>
    <s v="Ex-Post"/>
    <d v="2018-05-12T00:00:00"/>
    <d v="2018-07-31T00:00:00"/>
    <s v=""/>
    <m/>
    <x v="5"/>
    <s v="3.18"/>
  </r>
  <r>
    <s v="3.19"/>
    <s v="COMPESA"/>
    <s v="SERVIÇOS QUE NÃO SÃO CONSULTORIA"/>
    <s v="2.2.17.9 - Execução de Projeto de Manejo de Fauna"/>
    <x v="0"/>
    <s v="Licitação Pública Nacional (LPN - EXP)"/>
    <m/>
    <s v=""/>
    <n v="0"/>
    <x v="0"/>
    <n v="0"/>
    <s v="2.2.17.9"/>
    <s v="Ex-Post"/>
    <s v="N/A"/>
    <s v="N/A"/>
    <s v=""/>
    <s v="N/A"/>
    <x v="3"/>
    <s v="3.19"/>
  </r>
  <r>
    <s v="3.20"/>
    <s v="COMPESA"/>
    <s v="SERVIÇOS QUE NÃO SÃO CONSULTORIA"/>
    <s v="2.2.17.10 - Implantação do Projeto de Compensação e Reposição Florestal para a adutora de Serro Azul"/>
    <x v="0"/>
    <s v="Licitação Pública Nacional (LPN - EXP)"/>
    <m/>
    <s v=""/>
    <n v="276.79000000000002"/>
    <x v="0"/>
    <n v="0"/>
    <s v="2.2.17.10"/>
    <s v="Ex-Post"/>
    <d v="2018-06-30T00:00:00"/>
    <d v="2018-08-22T00:00:00"/>
    <s v=""/>
    <m/>
    <x v="4"/>
    <s v="3.20"/>
  </r>
  <r>
    <s v="3.21"/>
    <s v="COMPESA"/>
    <s v="SERVIÇOS QUE NÃO SÃO CONSULTORIA"/>
    <s v="2.3.12.2 - Execução do Plano de Comunicação - Captação, Produção e Desenvolvimento de novos conteúdos interativos do Universo Compesa"/>
    <x v="2"/>
    <s v="Contratação Direta (CD)"/>
    <m/>
    <s v="Contratação Direta"/>
    <n v="93.83"/>
    <x v="0"/>
    <n v="0"/>
    <s v="2.3.12.2"/>
    <s v="Ex-Ante"/>
    <d v="2017-04-06T00:00:00"/>
    <d v="2018-04-19T00:00:00"/>
    <s v=""/>
    <s v="Aguardando documentos para solicitar PRISM"/>
    <x v="1"/>
    <s v="3.21"/>
  </r>
  <r>
    <s v="3.22"/>
    <s v="APAC"/>
    <s v="SERVIÇOS QUE NÃO SÃO CONSULTORIA"/>
    <s v="2.3.02.5 - Restauração Florestal de APPs de Cursos d´água e nascente na Bacia do Rio Ipojuca - Pré-Plantio e Plantio "/>
    <x v="2"/>
    <s v="Licitação Pública Nacional (LPN - EXP)"/>
    <m/>
    <m/>
    <n v="830.36"/>
    <x v="0"/>
    <n v="0"/>
    <s v="2.3.2.5"/>
    <s v="Ex-Post"/>
    <d v="2018-06-30T00:00:00"/>
    <d v="2018-08-22T00:00:00"/>
    <m/>
    <m/>
    <x v="4"/>
    <s v="3.22"/>
  </r>
  <r>
    <s v="4.1"/>
    <s v="COMPESA"/>
    <s v="CONSULTORIA FIRMAS"/>
    <s v="1.1.01 - Apoio à UGP para o Gerenciamento do Programa "/>
    <x v="3"/>
    <s v="Seleção Baseada na Qualidade e Custo  (SBQC)"/>
    <m/>
    <s v="5053/2014"/>
    <n v="7352.66"/>
    <x v="0"/>
    <n v="0"/>
    <s v="1.1.1"/>
    <s v="Ex-Ante"/>
    <d v="2013-09-20T00:00:00"/>
    <d v="2014-08-14T00:00:00"/>
    <s v=""/>
    <s v="BR10648"/>
    <x v="1"/>
    <s v="4.01"/>
  </r>
  <r>
    <s v="4.2"/>
    <s v="COMPESA"/>
    <s v="CONSULTORIA FIRMAS"/>
    <s v="1.1.03 - Apoio à UGP para a Supervisão de Obras "/>
    <x v="3"/>
    <s v="Seleção Baseada na Qualidade e Custo  (SBQC)"/>
    <m/>
    <s v="5492/2014"/>
    <n v="4479.8900000000003"/>
    <x v="0"/>
    <n v="0"/>
    <s v="1.1.3"/>
    <s v="Ex-Ante"/>
    <d v="2014-03-11T00:00:00"/>
    <d v="2015-07-13T00:00:00"/>
    <s v=""/>
    <s v="BRB2902"/>
    <x v="1"/>
    <s v="4.02"/>
  </r>
  <r>
    <s v="4.3"/>
    <s v="COMPESA"/>
    <s v="CONSULTORIA FIRMAS"/>
    <s v="2.1.06.1 - Elaboração de projetos arquitetônicos e complementares para construção de almoxarifados regionais em Caruaru e Petrolina e projetos de reforma/adequação de almoxarifados regionais"/>
    <x v="1"/>
    <s v="Seleção Baseada na Qualidade e Custo  (SBQC - EXP)"/>
    <m/>
    <s v="5693/2015"/>
    <n v="206.37"/>
    <x v="0"/>
    <n v="0"/>
    <s v="2.1.6.1"/>
    <s v="Ex-Post"/>
    <d v="2014-11-28T00:00:00"/>
    <d v="2016-02-19T00:00:00"/>
    <s v=""/>
    <s v="BR11374"/>
    <x v="0"/>
    <s v="4.03"/>
  </r>
  <r>
    <s v="4.4"/>
    <s v="COMPESA"/>
    <s v="CONSULTORIA FIRMAS"/>
    <s v="2.1.09.1 - Sistema de Gestão Ambiental da Compesa"/>
    <x v="1"/>
    <s v="Seleção Baseada na Qualidade e Custo  (SBQC - EXP)"/>
    <m/>
    <s v="6249/2015"/>
    <n v="455.15"/>
    <x v="0"/>
    <n v="0"/>
    <s v="2.1.9.1"/>
    <s v="Ex-Post"/>
    <d v="2015-01-16T00:00:00"/>
    <d v="2016-06-30T00:00:00"/>
    <s v=""/>
    <s v="BR11482"/>
    <x v="0"/>
    <s v="4.04"/>
  </r>
  <r>
    <s v="4.5"/>
    <s v="COMPESA"/>
    <s v="CONSULTORIA FIRMAS"/>
    <s v="2.2.02.1 - Elaboração de diagnóstico, relatório técnico preliminar,  projeto básico e estudos complementares para implantação do sistema de esgotamento sanitário da sede municipal de Belo Jardim e Bezerros"/>
    <x v="0"/>
    <s v="Seleção Baseada na Qualidade e Custo  (SBQC)"/>
    <n v="2"/>
    <s v="5650/2015"/>
    <n v="865.34"/>
    <x v="0"/>
    <n v="0"/>
    <s v="2.2.2.1"/>
    <s v="Ex-Ante"/>
    <d v="2014-03-20T00:00:00"/>
    <d v="2016-03-14T00:00:00"/>
    <s v=""/>
    <s v="BR11440"/>
    <x v="1"/>
    <s v="4.05"/>
  </r>
  <r>
    <s v="4.6"/>
    <s v="COMPESA"/>
    <s v="CONSULTORIA FIRMAS"/>
    <s v="2.2.04.1 - Elaboração de Diagnóstico, RTP, Projeto Básico e estudos complementares para implantação do SES  Caruaru"/>
    <x v="0"/>
    <s v="Seleção Baseada na Qualidade e Custo  (SBQC)"/>
    <m/>
    <s v="5649/2015"/>
    <n v="994.29"/>
    <x v="0"/>
    <n v="0"/>
    <s v="2.2.4.1"/>
    <s v="Ex-Ante"/>
    <d v="2014-08-14T00:00:00"/>
    <d v="2016-06-30T00:00:00"/>
    <s v=""/>
    <s v="BR11489"/>
    <x v="1"/>
    <s v="4.06"/>
  </r>
  <r>
    <s v="4.7"/>
    <s v="COMPESA"/>
    <s v="CONSULTORIA FIRMAS"/>
    <s v="2.3.12.1 - Elaboração do Plano de comunicação para os usuários da bacia do rio Ipojuca (BRI) - PSA "/>
    <x v="2"/>
    <s v="Seleção Baseada na Qualificação do Consultor (SQC)"/>
    <m/>
    <s v="5445/2014"/>
    <n v="118.77"/>
    <x v="0"/>
    <n v="0"/>
    <s v="2.3.12.1"/>
    <s v="Ex-Ante"/>
    <d v="2014-03-20T00:00:00"/>
    <d v="2015-03-27T00:00:00"/>
    <s v=""/>
    <s v="BR10963"/>
    <x v="0"/>
    <s v="4.07"/>
  </r>
  <r>
    <s v="4.8"/>
    <s v="CPRH"/>
    <s v="CONSULTORIA FIRMAS"/>
    <s v="2.3.15.2 - Estruturação do monitoramento da qualidade de água na BRI - CPRH - Contratação de empresa de consultoria para implementação do Programa da Qualidade ( Laboratorio)"/>
    <x v="2"/>
    <s v="Seleção Baseada na Qualificação do Consultor (SQC - EXP)"/>
    <m/>
    <s v="5636/2015"/>
    <n v="55.73"/>
    <x v="0"/>
    <n v="0"/>
    <s v="2.3.15.2"/>
    <s v="Ex-Post"/>
    <d v="2014-09-09T00:00:00"/>
    <d v="2015-12-15T00:00:00"/>
    <s v=""/>
    <s v="BR11208"/>
    <x v="0"/>
    <s v="4.08"/>
  </r>
  <r>
    <s v="4.9"/>
    <s v="CPRH"/>
    <s v="CONSULTORIA FIRMAS"/>
    <s v="2.3.15.3 - Estruturação do monitoramento da qualidade de água na BRI - CPRH Contratação de empresa consultora para realizar o diagnóstico da situação ambiental atual da BRI. "/>
    <x v="2"/>
    <s v="Seleção Baseada na Qualidade e Custo  (SBQC - EXP)"/>
    <m/>
    <s v="5879/2015"/>
    <n v="259.31"/>
    <x v="0"/>
    <n v="0"/>
    <s v="2.3.15.3"/>
    <s v="Ex-Post"/>
    <d v="2014-10-01T00:00:00"/>
    <d v="2016-08-16T00:00:00"/>
    <s v=""/>
    <s v="BR11564"/>
    <x v="0"/>
    <s v="4.09"/>
  </r>
  <r>
    <s v="4.10"/>
    <s v="COMPESA"/>
    <s v="CONSULTORIA FIRMAS"/>
    <s v="2.2.15.9 - Elaboração dos projetos arquitetônicos dos núcleos de manutenção dos SES"/>
    <x v="0"/>
    <s v="Seleção Baseada na Qualificação do Consultor (SQC)"/>
    <m/>
    <s v="6709/2017"/>
    <n v="99.49"/>
    <x v="0"/>
    <n v="0"/>
    <s v="2.2.15.9"/>
    <s v="Ex-Ante"/>
    <d v="2016-10-28T00:00:00"/>
    <d v="2017-07-14T00:00:00"/>
    <s v=""/>
    <s v="BR11830"/>
    <x v="0"/>
    <s v="4.10"/>
  </r>
  <r>
    <s v="4.11"/>
    <s v="COMPESA"/>
    <s v="CONSULTORIA FIRMAS"/>
    <s v="3.1.01 - Auditoria independente externa"/>
    <x v="4"/>
    <s v="Contratação Direta (CD)"/>
    <m/>
    <s v="6541/2016_x000a_6752/2017"/>
    <n v="216.75"/>
    <x v="0"/>
    <n v="0"/>
    <s v="3.1.1"/>
    <s v="Ex-Ante"/>
    <s v="N/A"/>
    <d v="2017-02-22T00:00:00"/>
    <s v=""/>
    <s v="BR11763"/>
    <x v="1"/>
    <s v="4.11"/>
  </r>
  <r>
    <s v="4.12"/>
    <s v="COMPESA"/>
    <s v="CONSULTORIA FIRMAS"/>
    <s v="2.2.03.4 - PERC (Projetos Executivos de Ramais Condominiais) para as Obras do SES - Tacaimbó e Gravatá 1ª Etapa"/>
    <x v="0"/>
    <s v="Seleção Baseada na Qualidade e Custo  (SBQC)"/>
    <n v="2"/>
    <s v="5594/2014"/>
    <n v="1518.75"/>
    <x v="0"/>
    <n v="0"/>
    <s v="2.2.3.4"/>
    <s v="Ex-Ante"/>
    <d v="2014-03-20T00:00:00"/>
    <d v="2015-08-24T00:00:00"/>
    <s v=""/>
    <s v="BR11053"/>
    <x v="1"/>
    <s v="4.12"/>
  </r>
  <r>
    <s v="4.13"/>
    <s v="COMPESA"/>
    <s v="CONSULTORIA FIRMAS"/>
    <s v="2.2.07.4 - PERC (Projetos Executivos de Ramais Condominiais) para as Obras do SES - Sanharó"/>
    <x v="0"/>
    <s v="Seleção Baseada na Qualidade e Custo  (SBQC - EXP)"/>
    <m/>
    <s v="06656/2017"/>
    <n v="718.95"/>
    <x v="0"/>
    <n v="0"/>
    <s v="2.2.7.4"/>
    <s v="Ex-Post"/>
    <d v="2015-04-15T00:00:00"/>
    <d v="2017-06-14T00:00:00"/>
    <s v=""/>
    <s v="CBR-676/2017"/>
    <x v="1"/>
    <s v="4.13"/>
  </r>
  <r>
    <s v="4.14"/>
    <s v="COMPESA"/>
    <s v="CONSULTORIA FIRMAS"/>
    <s v="2.2.08.3 - PERC (Projetos Executivos de Ramais Condominiais) para as Obras do SES - Escada 1ª Etapa"/>
    <x v="0"/>
    <s v="Seleção Baseada na Qualidade e Custo  (SBQC - EXP)"/>
    <m/>
    <s v="6774/2017"/>
    <n v="841.73"/>
    <x v="0"/>
    <n v="0"/>
    <s v="2.2.8.3"/>
    <s v="Ex-Post"/>
    <d v="2016-05-18T00:00:00"/>
    <d v="2017-08-01T00:00:00"/>
    <s v=""/>
    <s v="CBR-676/2017"/>
    <x v="1"/>
    <s v="4.14"/>
  </r>
  <r>
    <s v="4.15"/>
    <s v="APAC"/>
    <s v="CONSULTORIA FIRMAS"/>
    <s v="2.3.03.1 - Estudo de concepção dos parques de Bezerros, Caruaru e São Caetano"/>
    <x v="2"/>
    <s v="Seleção Baseada na Qualificação do Consultor (SQC - EXP)"/>
    <m/>
    <s v="5444/2014"/>
    <n v="89.87"/>
    <x v="0"/>
    <n v="0"/>
    <s v="2.3.3.1"/>
    <s v="Ex-Post"/>
    <d v="2014-07-23T00:00:00"/>
    <d v="2015-06-12T00:00:00"/>
    <s v=""/>
    <s v="BR11010"/>
    <x v="0"/>
    <s v="4.15"/>
  </r>
  <r>
    <s v="4.16"/>
    <s v="APAC"/>
    <s v="CONSULTORIA FIRMAS"/>
    <s v="2.3.04.1 - Elaboração de proposta de enquadramento dos cursos d'água da bacia hidrográfica do Rio Ipojuca"/>
    <x v="2"/>
    <s v="Seleção Baseada na Qualidade e Custo  (SBQC)"/>
    <m/>
    <s v="6116/2016"/>
    <n v="617.82000000000005"/>
    <x v="0"/>
    <n v="0"/>
    <s v="2.3.4.1"/>
    <s v="Ex-Ante"/>
    <d v="2015-04-22T00:00:00"/>
    <d v="2016-12-30T00:00:00"/>
    <s v=""/>
    <s v="BR11749_x000a_BR11774"/>
    <x v="1"/>
    <s v="4.16"/>
  </r>
  <r>
    <s v="4.17"/>
    <s v="COMPESA"/>
    <s v="CONSULTORIA FIRMAS"/>
    <s v="2.3.16.1 - Avaliação Econômica de Tacaimbó"/>
    <x v="2"/>
    <s v="Seleção Baseada na Qualificação do Consultor (SQC - EXP)"/>
    <m/>
    <s v="5551/2014"/>
    <n v="62.27"/>
    <x v="0"/>
    <n v="0"/>
    <s v="2.3.16.1"/>
    <s v="Ex-Post"/>
    <d v="2014-08-19T00:00:00"/>
    <d v="2015-04-20T00:00:00"/>
    <s v=""/>
    <s v="BR10969"/>
    <x v="0"/>
    <s v="4.17"/>
  </r>
  <r>
    <s v="4.18"/>
    <s v="APAC"/>
    <s v="CONSULTORIA FIRMAS"/>
    <s v="2.3.05.1 - Elaboração de Proposta de sistema de outorga de lançamentos de efluentes de ETE"/>
    <x v="2"/>
    <s v="Seleção Baseada na Qualidade e Custo  (SBQC - EXP)"/>
    <m/>
    <s v="5619/2015"/>
    <n v="318.55"/>
    <x v="0"/>
    <n v="0"/>
    <s v="2.3.5.1"/>
    <s v="Ex-Post"/>
    <d v="2014-10-01T00:00:00"/>
    <d v="2016-04-01T00:00:00"/>
    <s v=""/>
    <s v="BR11427"/>
    <x v="0"/>
    <s v="4.18"/>
  </r>
  <r>
    <s v="4.19"/>
    <s v="COMPESA"/>
    <s v="CONSULTORIA FIRMAS"/>
    <s v="2.2.03.1 - Elaboração de Diagnóstico, RTP, Projeto Básico e estudos complementares para implantação do SES de Gravatá (2ª Etapa)"/>
    <x v="0"/>
    <s v="Seleção Baseada na Qualidade e Custo  (SBQC - EXP)"/>
    <m/>
    <s v="5779/2015"/>
    <n v="1081.0899999999999"/>
    <x v="0"/>
    <n v="0"/>
    <s v="2.2.3.1"/>
    <s v="Ex-Post"/>
    <d v="2015-02-04T00:00:00"/>
    <d v="2015-02-04T00:00:00"/>
    <s v=""/>
    <s v="CBR-676/2017"/>
    <x v="1"/>
    <s v="4.19"/>
  </r>
  <r>
    <s v="4.20"/>
    <s v="COMPESA"/>
    <s v="CONSULTORIA FIRMAS"/>
    <s v="2.2.01.1 - Elaboração de Diagnóstico, RTP, Projeto Básico e estudos complementares para implantação do SES de Poção, Chã Grande e Primavera"/>
    <x v="0"/>
    <s v="Seleção Baseada na Qualidade e Custo  (SBQC - EXP)"/>
    <n v="8"/>
    <s v="6788/2017"/>
    <n v="742.61"/>
    <x v="0"/>
    <n v="0"/>
    <s v="2.2.1.1"/>
    <s v="Ex-Post"/>
    <d v="2015-09-15T00:00:00"/>
    <d v="2017-12-07T00:00:00"/>
    <s v=""/>
    <s v="CBR-676/2017"/>
    <x v="1"/>
    <s v="4.20"/>
  </r>
  <r>
    <s v="4.21"/>
    <s v="COMPESA"/>
    <s v="CONSULTORIA FIRMAS"/>
    <s v="2.1.07.1 - Contratação de Consultoria para Modernização da Gestão de Manutenção das redes e ramais de água e esgoto"/>
    <x v="1"/>
    <s v="Seleção Baseada na Qualificação do Consultor (SQC)"/>
    <m/>
    <s v="6273/2016"/>
    <n v="241.57"/>
    <x v="0"/>
    <n v="0"/>
    <s v="2.1.7.1"/>
    <s v="Ex-Ante"/>
    <d v="2016-02-24T00:00:00"/>
    <d v="2016-10-04T00:00:00"/>
    <s v=""/>
    <s v="BR11693"/>
    <x v="0"/>
    <s v="4.21"/>
  </r>
  <r>
    <s v="4.22"/>
    <s v="APAC"/>
    <s v="CONSULTORIA FIRMAS"/>
    <s v="2.3.02.1 - Plano de Conservação e Uso do Entorno dos Reservatórios Artificiais - PACUERA"/>
    <x v="2"/>
    <s v="Seleção Baseada na Qualidade e Custo  (SBQC - EXP)"/>
    <m/>
    <s v="5620/2015"/>
    <n v="125.67"/>
    <x v="0"/>
    <n v="0"/>
    <s v="2.3.2.1"/>
    <s v="Ex-Post"/>
    <d v="2014-10-01T00:00:00"/>
    <d v="2016-05-25T00:00:00"/>
    <s v=""/>
    <s v="BR11470"/>
    <x v="0"/>
    <s v="4.22"/>
  </r>
  <r>
    <s v="4.23"/>
    <s v="APAC"/>
    <s v="CONSULTORIA FIRMAS"/>
    <s v="2.3.01.1 - Projeto executivo de pagamento por serviços ambientais - Produtor de Água - Açude Bitury"/>
    <x v="2"/>
    <s v="Contratação Direta (CD)"/>
    <m/>
    <s v="Contratação Direta"/>
    <n v="248.74"/>
    <x v="0"/>
    <n v="0"/>
    <s v="2.3.1.1"/>
    <s v="Ex-Ante"/>
    <d v="2016-09-06T00:00:00"/>
    <d v="2017-11-14T00:00:00"/>
    <s v=""/>
    <s v="CT/UGP/PSA IPOJUCA 128/2018 18/04/2018"/>
    <x v="1"/>
    <s v="4.23"/>
  </r>
  <r>
    <s v="4.24"/>
    <s v="APAC"/>
    <s v="CONSULTORIA FIRMAS"/>
    <s v="2.3.03.2 - Elaboração dos Projetos Básicos e Executivos dos Parques de Bezerros, Caruaru e São Caetano."/>
    <x v="2"/>
    <s v="Seleção Baseada na Qualidade e Custo  (SBQC)"/>
    <m/>
    <s v="6953/2017"/>
    <n v="129.69"/>
    <x v="0"/>
    <n v="0"/>
    <s v="2.3.3.2"/>
    <s v="Ex-Ante"/>
    <d v="2016-12-20T00:00:00"/>
    <d v="2018-03-15T00:00:00"/>
    <s v=""/>
    <s v="BR11923"/>
    <x v="1"/>
    <s v="4.24"/>
  </r>
  <r>
    <s v="4.25"/>
    <s v="CPRH"/>
    <s v="CONSULTORIA FIRMAS"/>
    <s v="2.3.13.1 - Planejamento Estratégico da CPRH"/>
    <x v="2"/>
    <s v="Seleção Baseada na Qualidade e Custo  (SBQC)"/>
    <m/>
    <s v="6375/2016"/>
    <n v="543.57000000000005"/>
    <x v="0"/>
    <n v="0"/>
    <s v="2.3.13.1"/>
    <s v="Ex-Ante"/>
    <d v="2016-04-05T00:00:00"/>
    <d v="2017-10-02T00:00:00"/>
    <s v=""/>
    <s v="Aguardando PRISM"/>
    <x v="1"/>
    <s v="4.25"/>
  </r>
  <r>
    <s v="4.26"/>
    <s v="CPRH"/>
    <s v="CONSULTORIA FIRMAS"/>
    <s v="2.3.13.2 - Ipojuca Digital - Criação de Plataforma para Disponibilização de Dados Referenciados Geograficamente (Mapeamento de Fontes Poluidoras)"/>
    <x v="2"/>
    <s v="Seleção Baseada na Qualificação do Consultor (SQC)"/>
    <m/>
    <s v="6627/2016"/>
    <n v="215.2"/>
    <x v="0"/>
    <n v="0"/>
    <s v="2.3.13.2"/>
    <s v="Ex-Ante"/>
    <d v="2016-07-08T00:00:00"/>
    <d v="2017-10-25T00:00:00"/>
    <s v=""/>
    <s v="BR11855"/>
    <x v="1"/>
    <s v="4.26"/>
  </r>
  <r>
    <s v="4.27"/>
    <s v="COMPESA"/>
    <s v="CONSULTORIA FIRMAS"/>
    <s v="2.1.12.2 - Modernização do Sistema Integrado de Gestão Empresarial da COMPESA (ALPHA) - Atualização do software ERP v.9.0"/>
    <x v="1"/>
    <s v="Contratação Direta (CD)"/>
    <n v="2"/>
    <s v="6523/2016"/>
    <n v="546.03"/>
    <x v="0"/>
    <n v="0"/>
    <s v="2.1.12.2"/>
    <s v="Ex-Ante"/>
    <d v="2016-11-03T00:00:00"/>
    <d v="2016-11-04T00:00:00"/>
    <s v=""/>
    <s v="BR11687"/>
    <x v="1"/>
    <s v="4.27"/>
  </r>
  <r>
    <s v="4.28"/>
    <s v="COMPESA"/>
    <s v="CONSULTORIA FIRMAS"/>
    <s v="2.2.04.4 - PERC (Projetos Executivos de Ramais Condominiais) para as Obras do SES - Caruaru (Recursos BID)"/>
    <x v="0"/>
    <s v="Seleção Baseada na Qualidade e Custo  (SBQC - EXP)"/>
    <m/>
    <s v=""/>
    <n v="0"/>
    <x v="0"/>
    <n v="0"/>
    <s v="2.2.4.4"/>
    <s v="Ex-Post"/>
    <s v="N/A"/>
    <s v="N/A"/>
    <s v=""/>
    <s v="N/A"/>
    <x v="3"/>
    <s v="4.28"/>
  </r>
  <r>
    <s v="4.29"/>
    <s v="COMPESA"/>
    <s v="CONSULTORIA FIRMAS"/>
    <s v="2.2.14.1 - Projetos de Arquitetura dos Laboratórios Regionais de Água e de Esgoto"/>
    <x v="0"/>
    <s v="Seleção Baseada na Qualificação do Consultor (SQC)"/>
    <m/>
    <s v="6236/2016"/>
    <n v="235.96"/>
    <x v="0"/>
    <n v="0"/>
    <s v="2.2.14.1"/>
    <s v="Ex-Ante"/>
    <d v="2016-02-03T00:00:00"/>
    <d v="2016-09-16T00:00:00"/>
    <s v=""/>
    <s v="BR11735"/>
    <x v="0"/>
    <s v="4.29"/>
  </r>
  <r>
    <s v="4.30"/>
    <s v="COMPESA"/>
    <s v="CONSULTORIA FIRMAS"/>
    <s v="2.2.08.5 - Elaboração de Projeto do SES Escada 2ª Etapa"/>
    <x v="0"/>
    <s v="Seleção Baseada na Qualidade e Custo  (SBQC)"/>
    <m/>
    <s v="6392/2016"/>
    <n v="334.55"/>
    <x v="0"/>
    <n v="0"/>
    <s v="2.2.8.5"/>
    <s v="Ex-Ante"/>
    <d v="2017-03-04T00:00:00"/>
    <d v="2018-02-20T00:00:00"/>
    <s v=""/>
    <s v="Documentação Pronta  para envio - Carta 186/2018"/>
    <x v="1"/>
    <s v="4.30"/>
  </r>
  <r>
    <s v="4.31"/>
    <s v="APAC"/>
    <s v="CONSULTORIA FIRMAS"/>
    <s v="2.3.03.4 - Elaboração do Estudo de concepção e Projetos Executivos do Parque Ambiental de Belo Jardim, Gravatá e Escada"/>
    <x v="2"/>
    <s v="Seleção Baseada na Qualidade e Custo  (SBQC)"/>
    <m/>
    <s v="6818/2017"/>
    <n v="230.37"/>
    <x v="0"/>
    <n v="0"/>
    <s v="2.3.3.4"/>
    <s v="Ex-Ante"/>
    <d v="2016-06-29T00:00:00"/>
    <d v="2017-12-19T00:00:00"/>
    <s v=""/>
    <s v="BR11924"/>
    <x v="1"/>
    <s v="4.31"/>
  </r>
  <r>
    <s v="4.32"/>
    <s v="APAC"/>
    <s v="CONSULTORIA FIRMAS"/>
    <s v="2.3.08.1 - Cadastro de Usuários de Água da Bacia do Rio Ipojuca"/>
    <x v="2"/>
    <s v="Seleção Baseada na Qualidade e Custo  (SBQC)"/>
    <m/>
    <s v="6732/2017"/>
    <n v="399.58"/>
    <x v="0"/>
    <n v="0"/>
    <s v="2.3.8.1"/>
    <s v="Ex-Ante"/>
    <d v="2016-09-16T00:00:00"/>
    <d v="2017-10-20T00:00:00"/>
    <s v=""/>
    <s v="Aguardando envio de Carta"/>
    <x v="1"/>
    <s v="4.32"/>
  </r>
  <r>
    <s v="4.33"/>
    <s v="APAC"/>
    <s v="CONSULTORIA FIRMAS"/>
    <s v="2.3.09.1 - Metodologia de acompanhamento de empreendimentos de infraestrutura hídrica, conservaçao e gestão de recursos hídricos na BRI"/>
    <x v="2"/>
    <s v="Seleção Baseada na Qualificação do Consultor (SQC)"/>
    <m/>
    <s v="6864/2017"/>
    <n v="111.85"/>
    <x v="0"/>
    <n v="0"/>
    <s v="2.3.9.1"/>
    <s v="Ex-Ante"/>
    <d v="2016-11-22T00:00:00"/>
    <d v="2017-10-17T00:00:00"/>
    <s v=""/>
    <s v="BR11854"/>
    <x v="1"/>
    <s v="4.33"/>
  </r>
  <r>
    <s v="4.34"/>
    <s v="COMPESA"/>
    <s v="CONSULTORIA FIRMAS"/>
    <s v="2.2.02.4 - PERC (Projetos Executivos de Ramais Condominiais) para as Obras do SES  de Belo Jardim, Caruaru, Gravatá e Bezerros"/>
    <x v="0"/>
    <s v="Seleção Baseada na Qualidade e Custo  (SBQC - EXP)"/>
    <m/>
    <m/>
    <n v="2387.0099999999998"/>
    <x v="0"/>
    <n v="0"/>
    <s v="2.2.2.4"/>
    <s v="Ex-Post"/>
    <d v="2017-08-18T00:00:00"/>
    <d v="2018-08-30T00:00:00"/>
    <s v=""/>
    <m/>
    <x v="5"/>
    <s v="4.34"/>
  </r>
  <r>
    <s v="4.35"/>
    <s v="APAC"/>
    <s v="CONSULTORIA FIRMAS"/>
    <s v="2.3.07.1 - Contratação de consultoria para Sistema de cobrança pelo uso da água na BRI."/>
    <x v="2"/>
    <s v="Seleção Baseada na Qualidade e Custo  (SBQC)"/>
    <m/>
    <s v=""/>
    <n v="0"/>
    <x v="0"/>
    <n v="0"/>
    <s v="2.3.7.1"/>
    <s v="Ex-Ante"/>
    <s v="N/A"/>
    <s v="N/A"/>
    <s v=""/>
    <s v="N/A"/>
    <x v="3"/>
    <s v="4.35"/>
  </r>
  <r>
    <s v="4.36"/>
    <s v="CPRH"/>
    <s v="CONSULTORIA FIRMAS"/>
    <s v="2.3.15.4 - Contratação de consultora para inclusão de bioindicadores e novos parametros físico/químicos. "/>
    <x v="2"/>
    <s v="Seleção Baseada na Qualificação do Consultor (SQC)"/>
    <m/>
    <s v=""/>
    <n v="0"/>
    <x v="0"/>
    <n v="0"/>
    <s v="2.3.15.4"/>
    <s v="Ex-Ante"/>
    <s v="N/A"/>
    <s v="N/A"/>
    <s v=""/>
    <s v="N/A"/>
    <x v="3"/>
    <s v="4.36"/>
  </r>
  <r>
    <s v="4.37"/>
    <s v="COMPESA"/>
    <s v="CONSULTORIA FIRMAS"/>
    <s v="2.1.04.1 - Aprimoramento dos macroprocessos da COMPESA e Conformidade da Gestão. (Compliance)"/>
    <x v="1"/>
    <s v="Seleção Baseada na Qualidade e Custo  (SBQC)"/>
    <m/>
    <s v="6670/2017"/>
    <n v="429.23"/>
    <x v="0"/>
    <n v="0"/>
    <s v="2.1.4.1"/>
    <s v="Ex-Ante"/>
    <d v="2016-09-15T00:00:00"/>
    <d v="2017-07-21T00:00:00"/>
    <s v=""/>
    <s v="BR11844"/>
    <x v="1"/>
    <s v="4.37"/>
  </r>
  <r>
    <s v="4.38"/>
    <s v="COMPESA"/>
    <s v="CONSULTORIA FIRMAS"/>
    <s v="2.1.04.2 - Elaboração do Plano Estratégico da COMPESA (2018-2022)"/>
    <x v="1"/>
    <s v="Seleção Baseada na Qualidade e Custo  (SBQC)"/>
    <m/>
    <s v="6813/2017"/>
    <n v="287.05"/>
    <x v="0"/>
    <n v="0"/>
    <s v="2.1.4.2"/>
    <s v="Ex-Ante"/>
    <d v="2016-11-01T00:00:00"/>
    <d v="2017-09-28T00:00:00"/>
    <s v=""/>
    <s v="BR11884"/>
    <x v="1"/>
    <s v="4.38"/>
  </r>
  <r>
    <s v="4.39"/>
    <s v="COMPESA"/>
    <s v="CONSULTORIA FIRMAS"/>
    <s v="2.1.04.3 - Implantação de processos de gestão de riscos de contratos de obras e serviços terceirizados da Compesa."/>
    <x v="1"/>
    <s v="Seleção Baseada na Qualificação do Consultor (SQC)"/>
    <m/>
    <s v=""/>
    <n v="0"/>
    <x v="0"/>
    <n v="0"/>
    <s v="2.1.4.3"/>
    <s v="Ex-Ante"/>
    <s v="N/A"/>
    <s v="N/A"/>
    <s v=""/>
    <s v="N/A"/>
    <x v="3"/>
    <s v="4.39"/>
  </r>
  <r>
    <s v="4.40"/>
    <s v="COMPESA"/>
    <s v="CONSULTORIA FIRMAS"/>
    <s v="2.1.04.4 - Aprimoramento do Modelo de Gestão de Custos e Despesas da COMPESA com Foco em Resultado."/>
    <x v="1"/>
    <s v="Seleção Baseada na Qualificação do Consultor (SQC)"/>
    <m/>
    <s v="6997/2017"/>
    <n v="123.01"/>
    <x v="0"/>
    <n v="0"/>
    <s v="2.1.4.4"/>
    <s v="Ex-Ante"/>
    <d v="2017-08-20T00:00:00"/>
    <d v="2018-02-19T00:00:00"/>
    <s v=""/>
    <s v="?"/>
    <x v="1"/>
    <s v="4.40"/>
  </r>
  <r>
    <s v="4.41"/>
    <s v="COMPESA"/>
    <s v="CONSULTORIA FIRMAS"/>
    <s v="2.1.08.2 - Melhorias nos Processos de Gestão da Qualidade para certificação ISO 9001, na Área de Projetos de Engenharia"/>
    <x v="1"/>
    <s v="Seleção Baseada na Qualificação do Consultor (SQC)"/>
    <m/>
    <s v="6906/2017"/>
    <n v="148.13"/>
    <x v="0"/>
    <n v="0"/>
    <s v="2.1.8.2"/>
    <s v="Ex-Ante"/>
    <d v="2016-11-19T00:00:00"/>
    <d v="2017-08-29T00:00:00"/>
    <s v=""/>
    <s v="BR11873"/>
    <x v="1"/>
    <s v="4.41"/>
  </r>
  <r>
    <s v="4.42"/>
    <s v="COMPESA"/>
    <s v="CONSULTORIA FIRMAS"/>
    <s v="2.2.08.1 - Projeto Básico para Ampliação e Adequação da ETE de Escada."/>
    <x v="0"/>
    <s v="Sistema Nacional (SN)"/>
    <m/>
    <s v="6392/2016"/>
    <n v="18.98"/>
    <x v="1"/>
    <n v="1"/>
    <s v="2.2.8.1"/>
    <s v="Sistema Nacional"/>
    <d v="2016-09-10T00:00:00"/>
    <d v="2017-01-13T00:00:00"/>
    <s v="Pregão Eletrônico"/>
    <s v="CBR76/2017"/>
    <x v="0"/>
    <s v="4.42"/>
  </r>
  <r>
    <s v="4.43"/>
    <s v="COMPESA"/>
    <s v="CONSULTORIA FIRMAS"/>
    <s v="2.2.14.5 - Implantação do Sistema de Gestão da Qualidade do Laboratório Central para certificação NBR ISO 17025."/>
    <x v="0"/>
    <s v="Seleção Baseada na Qualificação do Consultor (SQC)"/>
    <m/>
    <s v="6477/2016"/>
    <n v="134.78"/>
    <x v="0"/>
    <n v="0"/>
    <s v="2.2.14.5"/>
    <s v="Ex-Ante"/>
    <d v="2017-01-14T00:00:00"/>
    <d v="2017-08-17T00:00:00"/>
    <s v=""/>
    <s v="BRB11874"/>
    <x v="1"/>
    <s v="4.43"/>
  </r>
  <r>
    <s v="4.44"/>
    <s v="COMPESA"/>
    <s v="CONSULTORIA FIRMAS"/>
    <s v="2.2.16.1 - Planos Regionais de Água e Esgoto nas bacias dos Rios Ipojuca e Capibaribe"/>
    <x v="0"/>
    <s v="Seleção Baseada na Qualidade e Custo  (SBQC)"/>
    <m/>
    <s v="6862/2017"/>
    <n v="332.47"/>
    <x v="0"/>
    <n v="0"/>
    <s v="2.2.16.1"/>
    <s v="Ex-Ante"/>
    <d v="2016-11-29T00:00:00"/>
    <d v="2018-01-09T00:00:00"/>
    <s v=""/>
    <s v="BR11927"/>
    <x v="1"/>
    <s v="4.44"/>
  </r>
  <r>
    <s v="4.45"/>
    <s v="COMPESA"/>
    <s v="CONSULTORIA FIRMAS"/>
    <s v="2.2.16.2 - Modelagem da Operação dos Sistemas Integrados de Produção de Água"/>
    <x v="0"/>
    <s v="Sistema Nacional (SN)"/>
    <m/>
    <s v=""/>
    <n v="96.88"/>
    <x v="1"/>
    <n v="1"/>
    <s v="2.2.16.2"/>
    <s v="Sistema Nacional"/>
    <m/>
    <m/>
    <s v="Pregão Eletrônico"/>
    <m/>
    <x v="4"/>
    <s v="4.45"/>
  </r>
  <r>
    <s v="4.46"/>
    <s v="COMPESA"/>
    <s v="CONSULTORIA FIRMAS"/>
    <s v="2.2.17.1 - Projeto da Adutora do Serro Azul"/>
    <x v="0"/>
    <s v="Sistema Nacional (SN)"/>
    <m/>
    <s v="5813/2015"/>
    <n v="155.68"/>
    <x v="1"/>
    <n v="1"/>
    <s v="2.2.17.1"/>
    <s v="Sistema Nacional"/>
    <d v="2015-06-30T00:00:00"/>
    <d v="2016-03-08T00:00:00"/>
    <s v="Pregão Eletrônico"/>
    <s v="BRB3392"/>
    <x v="0"/>
    <s v="4.46"/>
  </r>
  <r>
    <s v="4.47"/>
    <s v="CPRH"/>
    <s v="CONSULTORIA FIRMAS"/>
    <s v="2.3.15.8 - Elaboração de Projeto Executivo para construção do Laboratório do CPRH (Exigência para a  Acreditação)"/>
    <x v="2"/>
    <s v="Contratação Direta (CD)"/>
    <m/>
    <s v=""/>
    <n v="0"/>
    <x v="0"/>
    <n v="0"/>
    <s v="2.3.15.8"/>
    <s v="Ex-Ante"/>
    <s v="N/A"/>
    <s v="N/A"/>
    <s v=""/>
    <s v="N/A"/>
    <x v="3"/>
    <s v="4.47"/>
  </r>
  <r>
    <s v="4.48"/>
    <s v="COMPESA"/>
    <s v="CONSULTORIA FIRMAS"/>
    <s v="2.3.12.4 - Execução do Plano de Comunicação para os usuários da bacia do rio Ipojuca (BRI) - PSA - Integração com as ações do comitê de imagens da COMPESA. (endomarketing)"/>
    <x v="2"/>
    <s v="Seleção Baseada na Qualificação do Consultor (SQC)"/>
    <m/>
    <s v="6579/2016"/>
    <n v="214.99"/>
    <x v="0"/>
    <n v="0"/>
    <s v="2.3.12.4"/>
    <s v="Ex-Ante"/>
    <d v="2016-08-24T00:00:00"/>
    <d v="2017-03-07T00:00:00"/>
    <s v=""/>
    <s v="BR11750"/>
    <x v="0"/>
    <s v="4.48"/>
  </r>
  <r>
    <s v="4.49"/>
    <s v="COMPESA"/>
    <s v="CONSULTORIA FIRMAS"/>
    <s v="1.1.04 - Supervisão das Obras de Serro Azul"/>
    <x v="0"/>
    <s v="Seleção Baseada na Qualidade e Custo  (SBQC)"/>
    <m/>
    <s v="7332/2018"/>
    <n v="1716.45"/>
    <x v="0"/>
    <n v="0"/>
    <s v="2.2.17.15"/>
    <s v="Ex-Ante"/>
    <d v="2017-08-30T00:00:00"/>
    <d v="2018-08-08T00:00:00"/>
    <s v=""/>
    <m/>
    <x v="5"/>
    <s v="4.49"/>
  </r>
  <r>
    <s v="4.50"/>
    <s v="COMPESA"/>
    <s v="CONSULTORIA FIRMAS"/>
    <s v="1.1.05 - Apoio Técnico das Obras (ATO) de Serro Azul"/>
    <x v="0"/>
    <s v="Contratação Direta (CD)"/>
    <m/>
    <s v="Contratação Direta"/>
    <n v="66.39"/>
    <x v="0"/>
    <n v="0"/>
    <s v="2.2.17.16"/>
    <s v="Ex-Ante"/>
    <d v="2018-04-11T00:00:00"/>
    <d v="2018-06-18T00:00:00"/>
    <s v=""/>
    <m/>
    <x v="5"/>
    <s v="4.50"/>
  </r>
  <r>
    <s v="4.51"/>
    <s v="COMPESA"/>
    <s v="CONSULTORIA FIRMAS"/>
    <s v="2.1.04.5 Melhoria dos resultados da COMPESA por meio do aumento da receita e da adimplência e aprimorar o processo de definição e desdobramento de metas."/>
    <x v="1"/>
    <s v="Sistema Nacional (SN)"/>
    <m/>
    <s v=""/>
    <n v="0"/>
    <x v="1"/>
    <n v="1"/>
    <s v="2.1.4.5"/>
    <s v="Sistema Nacional"/>
    <d v="2018-06-30T00:00:00"/>
    <d v="2018-08-30T00:00:00"/>
    <s v="Pregão Eletrônico"/>
    <m/>
    <x v="3"/>
    <s v="4.51"/>
  </r>
  <r>
    <s v="4.52"/>
    <s v="COMPESA"/>
    <s v="CONSULTORIA FIRMAS"/>
    <s v="2.1.13.1 - Sistema de Controle Interno da SDEC - Recursos GovPE"/>
    <x v="1"/>
    <s v="Seleção Baseada na Qualidade e Custo  (SBQC)"/>
    <m/>
    <s v=""/>
    <n v="1655.64"/>
    <x v="1"/>
    <n v="1"/>
    <s v="2.1.13.1"/>
    <s v="Ex-Ante"/>
    <d v="2018-06-30T00:00:00"/>
    <d v="2018-08-30T00:00:00"/>
    <s v="Pregão Eletrônico"/>
    <m/>
    <x v="4"/>
    <s v="4.52"/>
  </r>
  <r>
    <s v="4.53"/>
    <s v="COMPESA"/>
    <s v="CONSULTORIA FIRMAS"/>
    <s v="2.2.17.11 - Implementação de Planos e Programas Ambientais da adutora de Serro Azul"/>
    <x v="0"/>
    <s v="Seleção Baseada na Qualificação do Consultor (SQC - EXP)"/>
    <m/>
    <s v=""/>
    <n v="0"/>
    <x v="0"/>
    <n v="0"/>
    <s v="2.2.17.11"/>
    <s v="Ex-Post"/>
    <s v="N/A"/>
    <s v="N/A"/>
    <s v=""/>
    <s v="N/A"/>
    <x v="3"/>
    <s v="4.53"/>
  </r>
  <r>
    <s v="4.54"/>
    <s v="COMPESA"/>
    <s v="CONSULTORIA FIRMAS"/>
    <s v="2.3.16.2 - Estudo de Viabilidade Econômica Financeira para Fornecimento de Água e de Esgotamento Sanitário para Municípios da Mata Sul de PE."/>
    <x v="2"/>
    <s v="Seleção Baseada na Qualificação do Consultor (SQC - EXP)"/>
    <m/>
    <s v=""/>
    <n v="0"/>
    <x v="0"/>
    <n v="0"/>
    <s v="2.3.16.2"/>
    <s v="Ex-Post"/>
    <s v="N/A"/>
    <s v="N/A"/>
    <s v=""/>
    <s v="N/A"/>
    <x v="3"/>
    <s v="4.54"/>
  </r>
  <r>
    <s v="4.55"/>
    <s v="COMPESA"/>
    <s v="CONSULTORIA FIRMAS"/>
    <s v="3.2.02 Avaliação Final do Programa PSA IPOJUCA"/>
    <x v="4"/>
    <s v="Seleção Baseada na Qualidade e Custo  (SBQC)"/>
    <m/>
    <s v=""/>
    <n v="760.08"/>
    <x v="0"/>
    <n v="0"/>
    <s v="3.2.2"/>
    <s v="Ex-Ante"/>
    <d v="2019-01-01T00:00:00"/>
    <d v="2019-05-06T00:00:00"/>
    <s v=""/>
    <m/>
    <x v="4"/>
    <s v="4.55"/>
  </r>
  <r>
    <s v="4.56"/>
    <s v="COMPESA"/>
    <s v="CONSULTORIA FIRMAS"/>
    <s v="2.1.12.7 - Consultoria Especializada para Modernização do GSAN"/>
    <x v="1"/>
    <s v="Contratação Direta (CD)"/>
    <n v="3"/>
    <s v="Contratação Direta"/>
    <n v="186"/>
    <x v="0"/>
    <n v="0"/>
    <s v="2.1.12.7"/>
    <s v="Ex-Ante"/>
    <d v="2018-03-02T00:00:00"/>
    <d v="2018-06-03T00:00:00"/>
    <s v=""/>
    <m/>
    <x v="5"/>
    <s v="4.56"/>
  </r>
  <r>
    <s v="4.57"/>
    <s v="COMPESA"/>
    <s v="CONSULTORIA FIRMAS"/>
    <s v="2.2.16.4 - Apoio à Elaboração de Planos Regionais de Água e Esgoto nas bacias dos Rios Una e Sirinhaém"/>
    <x v="0"/>
    <s v="Seleção Baseada na Qualidade e Custo  (SBQC - EXP)"/>
    <m/>
    <s v=""/>
    <n v="262.87"/>
    <x v="0"/>
    <n v="0"/>
    <s v="2.2.16.4"/>
    <s v="Ex-Post"/>
    <d v="2018-06-30T00:00:00"/>
    <d v="2018-08-30T00:00:00"/>
    <s v=""/>
    <m/>
    <x v="4"/>
    <s v="4.58"/>
  </r>
  <r>
    <s v="4.58"/>
    <s v="COMPESA"/>
    <s v="CONSULTORIA FIRMAS"/>
    <s v="2.2.19 - Implantação da Modernização da Gestão de Manutenção das redes e ramais de água e esgoto"/>
    <x v="0"/>
    <s v="Licitação Pública Nacional (LPN - EXP)"/>
    <m/>
    <s v=""/>
    <n v="138.38999999999999"/>
    <x v="0"/>
    <n v="0"/>
    <s v="2.2.19"/>
    <s v="Ex-Post"/>
    <m/>
    <d v="2018-08-30T00:00:00"/>
    <s v=""/>
    <n v="0"/>
    <x v="4"/>
    <s v="4.59"/>
  </r>
  <r>
    <s v="5.1"/>
    <s v="COMPESA"/>
    <s v="CONSULTORIA INDIVIDUAIS"/>
    <s v="2.1.11.1 - Consultoria individual em apoio à UGP - Coordenador Executivo "/>
    <x v="1"/>
    <s v="Comparação de Qualificações (3 CV - EXP)"/>
    <n v="3"/>
    <s v="5137/2014"/>
    <n v="347.86"/>
    <x v="0"/>
    <n v="0"/>
    <s v="2.1.11.1"/>
    <s v="Ex-Post"/>
    <d v="2014-03-19T00:00:00"/>
    <d v="2014-06-16T00:00:00"/>
    <s v=""/>
    <s v="BR10544"/>
    <x v="1"/>
    <s v="5.01"/>
  </r>
  <r>
    <s v="5.2"/>
    <s v="COMPESA"/>
    <s v="CONSULTORIA INDIVIDUAIS"/>
    <s v="2.1.11.2 - Consultoria individual em apoio à UGP - Assessor Especial de Coordenação"/>
    <x v="1"/>
    <s v="Comparação de Qualificações (3 CV - EXP)"/>
    <n v="6"/>
    <s v="5219/2014"/>
    <n v="311.20999999999998"/>
    <x v="0"/>
    <n v="0"/>
    <s v="2.1.11.2"/>
    <s v="Ex-Post"/>
    <d v="2014-03-20T00:00:00"/>
    <d v="2014-06-16T00:00:00"/>
    <s v=""/>
    <s v="BR10545"/>
    <x v="1"/>
    <s v="5.02"/>
  </r>
  <r>
    <s v="5.3"/>
    <s v="COMPESA"/>
    <s v="CONSULTORIA INDIVIDUAIS"/>
    <s v="2.1.11.3 - Consultoria individual em apoio à UGP - Assessor APAC"/>
    <x v="1"/>
    <s v="Comparação de Qualificações (3 CV - EXP)"/>
    <n v="5"/>
    <s v="5064/2014"/>
    <n v="237.61"/>
    <x v="0"/>
    <n v="0"/>
    <s v="2.1.11.3"/>
    <s v="Ex-Post"/>
    <d v="2014-02-01T00:00:00"/>
    <d v="2014-04-22T00:00:00"/>
    <s v=""/>
    <s v="BR10542"/>
    <x v="1"/>
    <s v="5.03"/>
  </r>
  <r>
    <s v="5.4"/>
    <s v="COMPESA"/>
    <s v="CONSULTORIA INDIVIDUAIS"/>
    <s v="2.1.11.4 - Consultoria individual em apoio à UGP - Assessor Jurídico"/>
    <x v="1"/>
    <s v="Comparação de Qualificações (3 CV - EXP)"/>
    <m/>
    <s v="5180/2014"/>
    <n v="190.32"/>
    <x v="0"/>
    <n v="0"/>
    <s v="2.1.11.4"/>
    <s v="Ex-Post"/>
    <d v="2014-03-20T00:00:00"/>
    <d v="2014-07-07T00:00:00"/>
    <s v=""/>
    <s v="BR10559"/>
    <x v="1"/>
    <s v="5.04"/>
  </r>
  <r>
    <s v="5.5"/>
    <s v="COMPESA"/>
    <s v="CONSULTORIA INDIVIDUAIS"/>
    <s v="2.1.11.5 - Consultoria individual em apoio à UGP - Assessor Administrativo/Financeiro"/>
    <x v="1"/>
    <s v="Comparação de Qualificações (3 CV - EXP)"/>
    <m/>
    <s v="5217/2014"/>
    <n v="187.81"/>
    <x v="0"/>
    <n v="0"/>
    <s v="2.1.11.5"/>
    <s v="Ex-Post"/>
    <d v="2014-03-20T00:00:00"/>
    <d v="2014-08-15T00:00:00"/>
    <s v=""/>
    <s v="BR10647"/>
    <x v="1"/>
    <s v="5.05"/>
  </r>
  <r>
    <s v="5.6"/>
    <s v="COMPESA"/>
    <s v="CONSULTORIA INDIVIDUAIS"/>
    <s v="2.1.11.6 - Consultoria individual em apoio à UGP - Assessor Técnico"/>
    <x v="1"/>
    <s v="Comparação de Qualificações (3 CV - EXP)"/>
    <n v="2"/>
    <s v="5218/2014"/>
    <n v="313.60000000000002"/>
    <x v="0"/>
    <n v="0"/>
    <s v="2.1.11.6"/>
    <s v="Ex-Post"/>
    <d v="2014-03-20T00:00:00"/>
    <d v="2014-06-16T00:00:00"/>
    <s v=""/>
    <s v="BR10543"/>
    <x v="1"/>
    <s v="5.06"/>
  </r>
  <r>
    <s v="5.7"/>
    <s v="COMPESA"/>
    <s v="CONSULTORIA INDIVIDUAIS"/>
    <s v="2.1.11.7 - Consultoria individual em apoio à UGP - Orçamentista"/>
    <x v="1"/>
    <s v="Comparação de Qualificações (3 CV - EXP)"/>
    <n v="2"/>
    <s v="5107/2014"/>
    <n v="268.74"/>
    <x v="0"/>
    <n v="0"/>
    <s v="2.1.11.7"/>
    <s v="Ex-Post"/>
    <d v="2014-02-19T00:00:00"/>
    <d v="2014-05-19T00:00:00"/>
    <s v=""/>
    <s v="BR10525"/>
    <x v="1"/>
    <s v="5.07"/>
  </r>
  <r>
    <s v="5.8"/>
    <s v="COMPESA"/>
    <s v="CONSULTORIA INDIVIDUAIS"/>
    <s v="2.1.08.1 - Consultoria Individual em apoio ao EGP - Escritório de Gerenciamento de Projetos "/>
    <x v="1"/>
    <s v="Comparação de Qualificações (3 CV - EXP)"/>
    <m/>
    <s v="5621/2015"/>
    <n v="47.3"/>
    <x v="0"/>
    <n v="0"/>
    <s v="2.1.8.1"/>
    <s v="Ex-Post"/>
    <d v="2015-02-24T00:00:00"/>
    <d v="2015-07-15T00:00:00"/>
    <s v=""/>
    <s v="BR11001"/>
    <x v="0"/>
    <s v="5.08"/>
  </r>
  <r>
    <s v="5.9"/>
    <s v="COMPESA"/>
    <s v="CONSULTORIA INDIVIDUAIS"/>
    <s v="2.2.15.10 - Consultoria Individual em apoio a UGP - Assessor Técnico para Elaboração de estudo de alternativas para tratamento e disposição final dos lodos gerados nos SES das sedes Municipais de Sanharó, Gravatá, Tacaimbó e Caruaru"/>
    <x v="0"/>
    <s v="Comparação de Qualificações (3 CV)"/>
    <m/>
    <s v="6785/2017"/>
    <n v="17.27"/>
    <x v="0"/>
    <n v="0"/>
    <s v="2.2.15.10"/>
    <s v="Ex-Ante"/>
    <d v="2017-03-15T00:00:00"/>
    <d v="2017-09-25T00:00:00"/>
    <s v=""/>
    <s v="Aguardando PRISM - Carta 175/2018 enviada em 21/5/18."/>
    <x v="0"/>
    <s v="5.09"/>
  </r>
  <r>
    <s v="5.10"/>
    <s v="COMPESA"/>
    <s v="CONSULTORIA INDIVIDUAIS"/>
    <s v="3.2.01 - Consultoria Individual em apoio a UGP - Avaliação intermediária do Programa"/>
    <x v="4"/>
    <s v="Comparação de Qualificações (3 CV - EXP)"/>
    <m/>
    <s v="6077/2016"/>
    <n v="23.17"/>
    <x v="0"/>
    <n v="0"/>
    <s v="3.2.1"/>
    <s v="Ex-Post"/>
    <d v="2016-01-21T00:00:00"/>
    <d v="2016-06-30T00:00:00"/>
    <s v=""/>
    <s v="BR11532"/>
    <x v="0"/>
    <s v="5.10"/>
  </r>
  <r>
    <s v="5.11"/>
    <s v="COMPESA"/>
    <s v="CONSULTORIA INDIVIDUAIS"/>
    <s v="2.1.11.8 - Consultores Individuais diversos"/>
    <x v="1"/>
    <s v="Comparação de Qualificações (3 CV)"/>
    <n v="9"/>
    <s v="diversos"/>
    <n v="274.64"/>
    <x v="0"/>
    <n v="0"/>
    <s v="2.1.11.8"/>
    <s v="Ex-Ante"/>
    <s v="N/A"/>
    <s v="N/A"/>
    <s v=""/>
    <m/>
    <x v="1"/>
    <s v="5.11"/>
  </r>
  <r>
    <s v="5.12"/>
    <s v="COMPESA"/>
    <s v="CONSULTORIA INDIVIDUAIS"/>
    <s v="2.2.15.11 - Consultoria Individual em apoio a UGP - Assessor Técnico para elaboração de estudo técnico da alternativa escolhida para tratamento e disposição final dos lodos gerados nos SES das sedes Municipais de Sanharó, Gravatá, Tacaimbo e Caruaru"/>
    <x v="0"/>
    <s v="Comparação de Qualificações (3 CV)"/>
    <m/>
    <s v=""/>
    <n v="0"/>
    <x v="0"/>
    <n v="0"/>
    <s v="2.2.15.11"/>
    <s v="Ex-Ante"/>
    <s v="N/A"/>
    <s v="N/A"/>
    <s v=""/>
    <s v="N/A"/>
    <x v="3"/>
    <s v="5.12"/>
  </r>
  <r>
    <s v="6.1"/>
    <s v="COMPESA"/>
    <s v="CAPACITAÇÕES"/>
    <s v="2.1.05 - Treinamento e Capacitação de Integrantes do Programa PSA IPOJUCA"/>
    <x v="1"/>
    <s v="Contratação Direta (CD)"/>
    <m/>
    <s v="Contratação Direta"/>
    <n v="58.76"/>
    <x v="0"/>
    <n v="0"/>
    <s v="2.1.5"/>
    <s v="Ex-Ante"/>
    <s v="N/A"/>
    <s v="N/A"/>
    <s v=""/>
    <s v="N/A"/>
    <x v="1"/>
    <s v="6.01"/>
  </r>
  <r>
    <s v="6.2"/>
    <s v="CPRH"/>
    <s v="CAPACITAÇÕES"/>
    <s v="2.3.14.1 - Estruturação das Unidades Regionais da CPRH - Realização das Oficinas Ambientais e Capacitação da Equipe Técnica."/>
    <x v="2"/>
    <s v="Comparação de Preços (CP) "/>
    <m/>
    <s v=""/>
    <n v="83.04"/>
    <x v="0"/>
    <n v="0"/>
    <s v="2.3.14.1"/>
    <s v="Ex-Post"/>
    <d v="2018-06-30T00:00:00"/>
    <d v="2018-08-18T00:00:00"/>
    <s v=""/>
    <m/>
    <x v="4"/>
    <s v="6.02"/>
  </r>
  <r>
    <s v="6.3"/>
    <s v="CPRH"/>
    <s v="CAPACITAÇÕES"/>
    <s v="2.3.15.1 - Capacitação da equipe do laboratório da CPRH. (Cursos CETESB) - 8 Cursos"/>
    <x v="2"/>
    <s v="Contratação Direta (CD)"/>
    <m/>
    <s v="Contratação Direta"/>
    <n v="19.809999999999999"/>
    <x v="0"/>
    <n v="0"/>
    <s v="2.3.15.1"/>
    <s v="Ex-Ante"/>
    <s v="N/A"/>
    <s v="N/A"/>
    <s v=""/>
    <s v="N/A"/>
    <x v="0"/>
    <s v="6.03"/>
  </r>
  <r>
    <s v="7.1"/>
    <s v="COMPESA"/>
    <s v="SUBPROJETOS"/>
    <s v="2.2.03.5 - Controle Tecnológico das obras de Tacaimbó e Gravatá"/>
    <x v="0"/>
    <s v="Contratação Direta (CD)"/>
    <n v="2"/>
    <s v="4134/2012"/>
    <n v="215.88"/>
    <x v="0"/>
    <n v="0"/>
    <s v="2.2.3.5"/>
    <s v="Ex-Ante"/>
    <d v="2015-06-08T00:00:00"/>
    <d v="2015-09-25T00:00:00"/>
    <s v=""/>
    <s v="BRB3019"/>
    <x v="0"/>
    <s v="7.01"/>
  </r>
  <r>
    <s v="7.2"/>
    <s v="COMPESA"/>
    <s v="SUBPROJETOS"/>
    <s v="2.2.07.5 - Controle tecnológico das obras de Sanharó"/>
    <x v="0"/>
    <s v="Contratação Direta (CD)"/>
    <m/>
    <s v=""/>
    <n v="0"/>
    <x v="0"/>
    <n v="0"/>
    <s v="2.2.7.5"/>
    <s v="Ex-Ante"/>
    <s v="N/A"/>
    <s v="N/A"/>
    <s v=""/>
    <s v="N/A"/>
    <x v="3"/>
    <s v="7.02"/>
  </r>
  <r>
    <s v="7.3"/>
    <s v="COMPESA"/>
    <s v="SUBPROJETOS"/>
    <s v="2.2.08.4 - Controle tecnológico das obras de Escada 1ª Etapa"/>
    <x v="0"/>
    <s v="Contratação Direta (CD)"/>
    <m/>
    <s v=""/>
    <n v="0"/>
    <x v="0"/>
    <n v="0"/>
    <s v="2.2.8.4"/>
    <s v="Ex-Ante"/>
    <s v="N/A"/>
    <s v="N/A"/>
    <s v=""/>
    <s v="N/A"/>
    <x v="3"/>
    <s v="7.03"/>
  </r>
  <r>
    <s v="7.4"/>
    <s v="COMPESA"/>
    <s v="SUBPROJETOS"/>
    <s v="2.2.02.5 - Controle Tecnológico das obras de Belo Jardim"/>
    <x v="0"/>
    <s v="Contratação Direta (CD)"/>
    <m/>
    <s v=""/>
    <n v="0"/>
    <x v="0"/>
    <n v="0"/>
    <s v="2.2.2.5"/>
    <s v="Ex-Ante"/>
    <s v="N/A"/>
    <s v="N/A"/>
    <s v=""/>
    <s v="N/A"/>
    <x v="3"/>
    <s v="7.04"/>
  </r>
  <r>
    <s v="7.5"/>
    <s v="COMPESA"/>
    <s v="SUBPROJETOS"/>
    <s v="2.2.04.6 - Controle Tecnológico das obras de Caruaru"/>
    <x v="0"/>
    <s v="Contratação Direta (CD)"/>
    <m/>
    <s v=""/>
    <n v="0"/>
    <x v="0"/>
    <n v="0"/>
    <s v="2.2.4.6"/>
    <s v="Ex-Ante"/>
    <s v="N/A"/>
    <s v="N/A"/>
    <s v=""/>
    <s v="N/A"/>
    <x v="3"/>
    <s v="7.05"/>
  </r>
  <r>
    <s v="7.6"/>
    <s v="COMPESA"/>
    <s v="SUBPROJETOS"/>
    <s v="2.2.05.4 - Controle Tecnológico das obras de Bezerros"/>
    <x v="0"/>
    <s v="Contratação Direta (CD)"/>
    <m/>
    <s v=""/>
    <n v="0"/>
    <x v="0"/>
    <n v="0"/>
    <s v="2.2.5.4"/>
    <s v="Ex-Ante"/>
    <s v="N/A"/>
    <s v="N/A"/>
    <s v=""/>
    <s v="N/A"/>
    <x v="3"/>
    <s v="7.06"/>
  </r>
  <r>
    <s v="7.7"/>
    <s v="COMPESA"/>
    <s v="SUBPROJETOS"/>
    <s v="2.2.20 - Controle Tecnológico das Obras dos SES "/>
    <x v="0"/>
    <s v="Comparação de Preços (CP) "/>
    <m/>
    <s v=""/>
    <n v="159.29"/>
    <x v="0"/>
    <n v="0"/>
    <s v="2.2.20"/>
    <s v="Ex-Post"/>
    <d v="2018-06-30T00:00:00"/>
    <d v="2018-08-30T00:00:00"/>
    <s v=""/>
    <m/>
    <x v="4"/>
    <s v="2.68"/>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16">
  <r>
    <s v="1.1"/>
    <s v="COMPESA"/>
    <s v="OBRAS"/>
    <x v="0"/>
    <x v="0"/>
    <m/>
    <s v="Licitação Pública Nacional (LPN)"/>
    <m/>
    <s v="5408/2014"/>
    <n v="3851.06"/>
    <x v="0"/>
    <n v="0"/>
    <s v="2.2.6.1"/>
    <s v="Ex-Ante"/>
    <d v="2014-09-01T00:00:00"/>
    <d v="2014-12-02T00:00:00"/>
    <s v=""/>
    <s v="BRB2632"/>
    <x v="0"/>
    <s v="1.01"/>
    <d v="2014-12-31T00:00:00"/>
    <s v="X"/>
    <s v="DTE"/>
  </r>
  <r>
    <s v="1.2"/>
    <s v="COMPESA"/>
    <s v="OBRAS"/>
    <x v="1"/>
    <x v="0"/>
    <m/>
    <s v="Licitação Pública Nacional (LPN)"/>
    <m/>
    <s v="6638/2016"/>
    <n v="4580.3500000000004"/>
    <x v="0"/>
    <n v="0"/>
    <s v="2.2.8.2"/>
    <s v="Ex-Ante"/>
    <d v="2017-02-15T00:00:00"/>
    <d v="2017-05-15T00:00:00"/>
    <s v=""/>
    <s v="BRB3735"/>
    <x v="1"/>
    <s v="1.02"/>
    <d v="2017-05-31T00:00:00"/>
    <s v="X"/>
    <s v="DTE"/>
  </r>
  <r>
    <s v="1.3"/>
    <s v="COMPESA"/>
    <s v="OBRAS"/>
    <x v="2"/>
    <x v="0"/>
    <m/>
    <s v="Sistema Nacional (SN)"/>
    <m/>
    <m/>
    <n v="8838.52"/>
    <x v="1"/>
    <n v="1"/>
    <s v="2.2.10"/>
    <s v="Sistema Nacional"/>
    <d v="2012-05-10T00:00:00"/>
    <d v="2012-08-28T00:00:00"/>
    <s v="Concorrência Nacional"/>
    <s v="BRB2639 / BRB2640"/>
    <x v="2"/>
    <s v="1.03"/>
    <d v="2012-08-31T00:00:00"/>
    <s v="X"/>
    <s v="DTE"/>
  </r>
  <r>
    <s v="1.4"/>
    <s v="COMPESA"/>
    <s v="OBRAS"/>
    <x v="3"/>
    <x v="0"/>
    <m/>
    <s v="Sistema Nacional (SN)"/>
    <m/>
    <s v="5325/2014"/>
    <n v="10230.89"/>
    <x v="1"/>
    <n v="1"/>
    <s v="2.2.11"/>
    <s v="Sistema Nacional"/>
    <d v="2014-07-18T00:00:00"/>
    <d v="2015-02-04T00:00:00"/>
    <s v="Concorrência Nacional"/>
    <s v="BRB2871"/>
    <x v="1"/>
    <s v="1.04"/>
    <d v="2015-02-28T00:00:00"/>
    <s v="X"/>
    <s v="DTE"/>
  </r>
  <r>
    <s v="1.5"/>
    <s v="COMPESA"/>
    <s v="OBRAS"/>
    <x v="4"/>
    <x v="0"/>
    <m/>
    <s v="Sistema Nacional (SN)"/>
    <m/>
    <s v="4538/2013"/>
    <n v="11588.7"/>
    <x v="1"/>
    <n v="1"/>
    <s v="2.2.12"/>
    <s v="Sistema Nacional"/>
    <d v="2013-03-01T00:00:00"/>
    <d v="2013-08-12T00:00:00"/>
    <s v="Concorrência Nacional"/>
    <s v="BRB2647"/>
    <x v="1"/>
    <s v="1.05"/>
    <d v="2013-08-31T00:00:00"/>
    <s v="X"/>
    <s v="DTE"/>
  </r>
  <r>
    <s v="1.6"/>
    <s v="COMPESA"/>
    <s v="OBRAS"/>
    <x v="5"/>
    <x v="0"/>
    <m/>
    <s v="Sistema Nacional (SN)"/>
    <m/>
    <s v="5633/2015"/>
    <n v="2824.83"/>
    <x v="1"/>
    <n v="1"/>
    <s v="2.2.13"/>
    <s v="Sistema Nacional"/>
    <d v="2014-09-01T00:00:00"/>
    <d v="2016-09-16T00:00:00"/>
    <s v="Concorrência Nacional"/>
    <s v="BRB2933"/>
    <x v="1"/>
    <s v="1.06"/>
    <d v="2016-09-30T00:00:00"/>
    <s v="X"/>
    <s v="DTE"/>
  </r>
  <r>
    <s v="1.7"/>
    <s v="COMPESA"/>
    <s v="OBRAS"/>
    <x v="6"/>
    <x v="0"/>
    <m/>
    <s v="Licitação Pública Nacional (LPN)"/>
    <m/>
    <s v="5742/2015"/>
    <n v="10406.58"/>
    <x v="0"/>
    <n v="0"/>
    <s v="2.2.3.2"/>
    <s v="Ex-Ante"/>
    <d v="2015-04-23T00:00:00"/>
    <d v="2015-12-30T00:00:00"/>
    <s v=""/>
    <s v="BRB3214"/>
    <x v="1"/>
    <s v="1.07"/>
    <d v="2015-12-31T00:00:00"/>
    <s v="X"/>
    <s v="DTE"/>
  </r>
  <r>
    <s v="1.8"/>
    <s v="COMPESA"/>
    <s v="OBRAS"/>
    <x v="7"/>
    <x v="1"/>
    <m/>
    <s v="Licitação Pública Nacional (LPN)"/>
    <m/>
    <s v=""/>
    <n v="0"/>
    <x v="0"/>
    <n v="0"/>
    <s v="2.1.6.2"/>
    <s v="Ex-Post"/>
    <s v="N/A"/>
    <s v="N/A"/>
    <s v=""/>
    <s v="N/A"/>
    <x v="3"/>
    <s v="1.08"/>
    <s v=""/>
    <s v="X"/>
    <s v="DGC"/>
  </r>
  <r>
    <s v="1.9"/>
    <s v="COMPESA"/>
    <s v="OBRAS"/>
    <x v="8"/>
    <x v="0"/>
    <m/>
    <s v="Licitação Pública Nacional (LPN)"/>
    <m/>
    <s v="6469/2016"/>
    <n v="4984.4399999999996"/>
    <x v="0"/>
    <n v="0"/>
    <s v="2.2.7.1"/>
    <s v="Ex-Ante"/>
    <d v="2016-10-29T00:00:00"/>
    <d v="2016-12-30T00:00:00"/>
    <s v=""/>
    <s v="BRB3734"/>
    <x v="1"/>
    <s v="1.09"/>
    <d v="2016-12-31T00:00:00"/>
    <s v="X"/>
    <s v="DTE"/>
  </r>
  <r>
    <s v="1.10"/>
    <s v="COMPESA"/>
    <s v="OBRAS"/>
    <x v="9"/>
    <x v="1"/>
    <m/>
    <s v="Licitação Pública Nacional (LPN)"/>
    <m/>
    <s v="5877/2015"/>
    <n v="2950.12"/>
    <x v="0"/>
    <n v="0"/>
    <s v="2.1.2.1"/>
    <s v="Ex-Ante"/>
    <d v="2016-02-24T00:00:00"/>
    <d v="2016-07-15T00:00:00"/>
    <s v=""/>
    <s v="BRB3357"/>
    <x v="1"/>
    <s v="1.10"/>
    <d v="2016-07-31T00:00:00"/>
    <s v="X"/>
    <s v="DRM"/>
  </r>
  <r>
    <s v="1.11"/>
    <s v="COMPESA"/>
    <s v="OBRAS"/>
    <x v="10"/>
    <x v="0"/>
    <m/>
    <s v="Sistema Nacional (SN)"/>
    <m/>
    <s v=""/>
    <n v="27613.63"/>
    <x v="1"/>
    <n v="1"/>
    <s v="2.2.9"/>
    <s v="Sistema Nacional"/>
    <d v="2018-08-30T00:00:00"/>
    <d v="2018-12-30T00:00:00"/>
    <s v="Concorrência Nacional"/>
    <m/>
    <x v="4"/>
    <s v="1.11"/>
    <d v="2018-12-31T00:00:00"/>
    <s v="X"/>
    <s v="DTE"/>
  </r>
  <r>
    <s v="1.12"/>
    <s v="COMPESA"/>
    <s v="OBRAS"/>
    <x v="11"/>
    <x v="2"/>
    <m/>
    <s v="Licitação Pública Nacional (LPN)"/>
    <m/>
    <m/>
    <n v="288.74"/>
    <x v="0"/>
    <n v="0"/>
    <s v="2.3.10.1"/>
    <s v="Ex-Post"/>
    <d v="2018-08-30T00:00:00"/>
    <d v="2018-12-30T00:00:00"/>
    <s v=""/>
    <m/>
    <x v="2"/>
    <s v="1.12"/>
    <d v="2018-12-31T00:00:00"/>
    <s v="X"/>
    <s v="DAM"/>
  </r>
  <r>
    <s v="1.13"/>
    <s v="COMPESA"/>
    <s v="OBRAS"/>
    <x v="12"/>
    <x v="0"/>
    <m/>
    <s v="Sistema Nacional (SN)"/>
    <m/>
    <s v=""/>
    <n v="44216.33"/>
    <x v="1"/>
    <n v="1"/>
    <s v="2.2.4.2.1"/>
    <s v="Sistema Nacional"/>
    <d v="2018-08-30T00:00:00"/>
    <d v="2018-12-30T00:00:00"/>
    <s v="Concorrência Nacional"/>
    <m/>
    <x v="4"/>
    <s v="1.13"/>
    <d v="2018-12-31T00:00:00"/>
    <s v="X"/>
    <s v="DTE"/>
  </r>
  <r>
    <s v="1.14"/>
    <s v="COMPESA"/>
    <s v="OBRAS"/>
    <x v="13"/>
    <x v="0"/>
    <m/>
    <s v="Licitação Pública Nacional (LPN)"/>
    <m/>
    <s v="7477/2018"/>
    <n v="7515.13"/>
    <x v="0"/>
    <n v="0"/>
    <s v="2.2.2.2"/>
    <s v="Ex-Post"/>
    <d v="2018-05-23T00:00:00"/>
    <d v="2018-09-12T00:00:00"/>
    <s v=""/>
    <m/>
    <x v="5"/>
    <s v="1.14"/>
    <d v="2018-09-30T00:00:00"/>
    <s v="X"/>
    <s v="DTE"/>
  </r>
  <r>
    <s v="1.15"/>
    <s v="COMPESA"/>
    <s v="OBRAS"/>
    <x v="14"/>
    <x v="0"/>
    <m/>
    <s v="Licitação Pública Nacional (LPN)"/>
    <m/>
    <s v=""/>
    <n v="8284.09"/>
    <x v="0"/>
    <n v="0"/>
    <s v="2.2.5.2"/>
    <s v="Ex-Post"/>
    <d v="2018-08-15T00:00:00"/>
    <d v="2018-12-22T00:00:00"/>
    <s v=""/>
    <m/>
    <x v="4"/>
    <s v="1.15"/>
    <d v="2018-12-31T00:00:00"/>
    <s v="Nova_Aquisição"/>
    <s v="DTE"/>
  </r>
  <r>
    <s v="1.16"/>
    <s v="COMPESA"/>
    <s v="OBRAS"/>
    <x v="15"/>
    <x v="0"/>
    <m/>
    <s v="Licitação Pública Nacional (LPN)"/>
    <m/>
    <s v=""/>
    <n v="179.49"/>
    <x v="0"/>
    <n v="0"/>
    <s v="2.2.6.8"/>
    <s v="Ex-Post"/>
    <d v="2018-08-15T00:00:00"/>
    <d v="2018-12-07T00:00:00"/>
    <s v=""/>
    <m/>
    <x v="4"/>
    <s v="1.16"/>
    <d v="2018-12-31T00:00:00"/>
    <s v="X"/>
    <s v="DTE"/>
  </r>
  <r>
    <s v="1.17"/>
    <s v="COMPESA"/>
    <s v="OBRAS"/>
    <x v="16"/>
    <x v="0"/>
    <m/>
    <s v="Licitação Pública Nacional (LPN)"/>
    <m/>
    <s v="006637/2016"/>
    <n v="940.06"/>
    <x v="0"/>
    <n v="0"/>
    <s v="2.2.4.5.1"/>
    <s v="Ex-Ante"/>
    <d v="2017-01-11T00:00:00"/>
    <d v="2017-05-15T00:00:00"/>
    <s v=""/>
    <s v="BRB3684"/>
    <x v="1"/>
    <s v="1.17"/>
    <d v="2017-05-31T00:00:00"/>
    <s v="X"/>
    <s v="DRI"/>
  </r>
  <r>
    <s v="1.18"/>
    <s v="COMPESA"/>
    <s v="OBRAS"/>
    <x v="17"/>
    <x v="0"/>
    <m/>
    <s v="Licitação Pública Nacional (LPN)"/>
    <m/>
    <s v="6595/2016"/>
    <n v="1155.3499999999999"/>
    <x v="0"/>
    <n v="0"/>
    <s v="2.2.14.3"/>
    <s v="Ex-Ante"/>
    <d v="2017-05-27T00:00:00"/>
    <d v="2018-04-13T00:00:00"/>
    <s v=""/>
    <s v="Aguardando documentos para solicitar PRISM"/>
    <x v="1"/>
    <s v="1.18"/>
    <d v="2018-04-30T00:00:00"/>
    <s v="ANALISE"/>
    <s v="DTE"/>
  </r>
  <r>
    <s v="1.19"/>
    <s v="CPRH."/>
    <s v="OBRAS"/>
    <x v="18"/>
    <x v="2"/>
    <m/>
    <s v="Licitação Pública Nacional (LPN)"/>
    <m/>
    <s v=""/>
    <n v="1336.93"/>
    <x v="0"/>
    <n v="0"/>
    <s v="2.3.15.9"/>
    <s v="Ex-Post"/>
    <d v="2018-06-30T00:00:00"/>
    <d v="2018-11-18T00:00:00"/>
    <s v=""/>
    <m/>
    <x v="5"/>
    <s v="1.19"/>
    <d v="2018-11-30T00:00:00"/>
    <s v="X"/>
    <s v="CPRH"/>
  </r>
  <r>
    <s v="1.20"/>
    <s v="APAC."/>
    <s v="OBRAS"/>
    <x v="19"/>
    <x v="2"/>
    <m/>
    <s v="Licitação Pública Nacional (LPN)"/>
    <n v="2"/>
    <s v=""/>
    <n v="3210.62"/>
    <x v="0"/>
    <n v="0"/>
    <s v="2.3.3.3"/>
    <s v="Ex-Post"/>
    <d v="2018-08-30T00:00:00"/>
    <d v="2018-11-25T00:00:00"/>
    <s v=""/>
    <m/>
    <x v="4"/>
    <s v="1.20"/>
    <d v="2018-11-30T00:00:00"/>
    <s v="X"/>
    <s v="APAC"/>
  </r>
  <r>
    <s v="1.21"/>
    <s v="COMPESA"/>
    <s v="OBRAS"/>
    <x v="20"/>
    <x v="0"/>
    <m/>
    <s v="Licitação Pública Nacional (LPN)"/>
    <m/>
    <s v=""/>
    <n v="0"/>
    <x v="0"/>
    <n v="0"/>
    <s v="2.2.4.7"/>
    <s v="Ex-Post"/>
    <s v="N/A"/>
    <s v="N/A"/>
    <s v=""/>
    <m/>
    <x v="3"/>
    <s v="1.21"/>
    <s v=""/>
    <s v="X"/>
    <s v="DTE"/>
  </r>
  <r>
    <s v="1.22"/>
    <s v="COMPESA"/>
    <s v="OBRAS"/>
    <x v="21"/>
    <x v="0"/>
    <m/>
    <s v="Licitação Pública Internacional (LPI)"/>
    <m/>
    <s v="7117/2017"/>
    <n v="13467.4"/>
    <x v="0"/>
    <n v="0"/>
    <s v="2.2.17.2"/>
    <s v="Ex-Ante"/>
    <d v="2017-10-18T00:00:00"/>
    <d v="2018-03-12T00:00:00"/>
    <s v=""/>
    <s v="Aguardando PRISM - Carta 173/2018 enviada em 18/5/18."/>
    <x v="1"/>
    <s v="1.22"/>
    <d v="2018-03-31T00:00:00"/>
    <s v="ANALISE"/>
    <s v="DTE"/>
  </r>
  <r>
    <s v="1.23"/>
    <s v="COMPESA"/>
    <s v="OBRAS"/>
    <x v="22"/>
    <x v="1"/>
    <m/>
    <s v="Licitação Pública Nacional (LPN)"/>
    <m/>
    <s v=""/>
    <n v="0"/>
    <x v="0"/>
    <n v="0"/>
    <s v="2.1.7.2"/>
    <s v="Ex-Ante"/>
    <s v="N/A"/>
    <s v="N/A"/>
    <s v=""/>
    <s v="N/A"/>
    <x v="3"/>
    <s v="1.23"/>
    <s v=""/>
    <s v="X"/>
    <s v="DRM"/>
  </r>
  <r>
    <s v="1.24"/>
    <s v="COMPESA"/>
    <s v="OBRAS"/>
    <x v="23"/>
    <x v="0"/>
    <m/>
    <s v="Licitação Pública Nacional (LPN)"/>
    <m/>
    <s v=""/>
    <n v="4418.18"/>
    <x v="0"/>
    <n v="0"/>
    <s v="2.2.8.6"/>
    <s v="Ex-Post"/>
    <d v="2018-08-15T00:00:00"/>
    <d v="2018-12-07T00:00:00"/>
    <s v=""/>
    <m/>
    <x v="4"/>
    <s v="1.24"/>
    <d v="2018-12-31T00:00:00"/>
    <s v="X"/>
    <s v="DTE"/>
  </r>
  <r>
    <s v="1.25"/>
    <s v="COMPESA"/>
    <s v="OBRAS"/>
    <x v="24"/>
    <x v="0"/>
    <m/>
    <s v="Licitação Pública Nacional (LPN)"/>
    <m/>
    <s v=""/>
    <n v="0"/>
    <x v="0"/>
    <n v="0"/>
    <s v="2.2.15.12"/>
    <s v="Ex-Post"/>
    <s v="N/A"/>
    <s v="N/A"/>
    <s v=""/>
    <s v="N/A"/>
    <x v="3"/>
    <s v="1.25"/>
    <s v=""/>
    <s v="X"/>
    <s v="DNN"/>
  </r>
  <r>
    <s v="1.26"/>
    <s v="COMPESA"/>
    <s v="OBRAS"/>
    <x v="25"/>
    <x v="0"/>
    <m/>
    <s v="Licitação Pública Nacional (LPN)"/>
    <m/>
    <s v=""/>
    <n v="1380.68"/>
    <x v="0"/>
    <n v="0"/>
    <s v="2.2.3.6"/>
    <s v="Ex-Post"/>
    <d v="2018-08-15T00:00:00"/>
    <d v="2018-12-07T00:00:00"/>
    <s v=""/>
    <m/>
    <x v="4"/>
    <s v="1.26"/>
    <d v="2018-12-31T00:00:00"/>
    <s v="Nova_Aquisição"/>
    <s v="DTE"/>
  </r>
  <r>
    <s v="1.27"/>
    <s v="COMPESA"/>
    <s v="OBRAS"/>
    <x v="26"/>
    <x v="0"/>
    <m/>
    <s v="Licitação Pública Nacional (LPN)"/>
    <m/>
    <s v=""/>
    <n v="4018.21"/>
    <x v="0"/>
    <n v="0"/>
    <s v="2.2.4.9"/>
    <s v="Ex-Post"/>
    <d v="2018-08-15T00:00:00"/>
    <d v="2018-12-07T00:00:00"/>
    <s v=""/>
    <m/>
    <x v="4"/>
    <s v="1.27"/>
    <d v="2018-12-31T00:00:00"/>
    <s v="D"/>
    <s v="DRI"/>
  </r>
  <r>
    <s v="1.28"/>
    <s v="COMPESA"/>
    <s v="OBRAS"/>
    <x v="27"/>
    <x v="0"/>
    <m/>
    <s v="Licitação Pública Nacional (LPN)"/>
    <m/>
    <s v=""/>
    <n v="1104.55"/>
    <x v="0"/>
    <n v="0"/>
    <s v="2.2.4.11"/>
    <s v="Ex-Post"/>
    <d v="2018-08-15T00:00:00"/>
    <d v="2018-12-07T00:00:00"/>
    <s v=""/>
    <m/>
    <x v="4"/>
    <s v="1.28"/>
    <d v="2018-12-31T00:00:00"/>
    <s v="D"/>
    <s v="DRI"/>
  </r>
  <r>
    <s v="1.29"/>
    <s v="COMPESA"/>
    <s v="OBRAS"/>
    <x v="28"/>
    <x v="0"/>
    <m/>
    <s v="Licitação Pública Nacional (LPN)"/>
    <m/>
    <s v="?"/>
    <n v="1449.81"/>
    <x v="0"/>
    <n v="0"/>
    <s v="2.2.4.8.1"/>
    <s v="Ex-Post"/>
    <d v="2018-06-30T00:00:00"/>
    <d v="2018-11-11T00:00:00"/>
    <s v=""/>
    <m/>
    <x v="5"/>
    <s v="1.29"/>
    <d v="2018-11-30T00:00:00"/>
    <s v="D"/>
    <s v="DRI"/>
  </r>
  <r>
    <s v="1.30"/>
    <s v="COMPESA"/>
    <s v="OBRAS"/>
    <x v="29"/>
    <x v="0"/>
    <m/>
    <s v="Licitação Pública Nacional (LPN)"/>
    <m/>
    <s v="7407/2018"/>
    <n v="869.88"/>
    <x v="0"/>
    <n v="0"/>
    <s v="2.2.14.10"/>
    <s v="Ex-Post"/>
    <d v="2018-05-31T00:00:00"/>
    <d v="2018-11-25T00:00:00"/>
    <s v=""/>
    <m/>
    <x v="5"/>
    <s v="1.30"/>
    <d v="2018-11-30T00:00:00"/>
    <s v="D"/>
    <s v="DRI"/>
  </r>
  <r>
    <s v="1.31"/>
    <s v="COMPESA"/>
    <s v="OBRAS"/>
    <x v="30"/>
    <x v="0"/>
    <m/>
    <s v="Licitação Pública Nacional (LPN)"/>
    <m/>
    <s v=""/>
    <n v="331.36"/>
    <x v="0"/>
    <n v="0"/>
    <s v="2.2.17.14"/>
    <s v="Ex-Post"/>
    <d v="2018-08-30T00:00:00"/>
    <d v="2018-12-30T00:00:00"/>
    <s v=""/>
    <m/>
    <x v="4"/>
    <s v="1.31"/>
    <d v="2018-12-31T00:00:00"/>
    <s v="Nova_Aquisição"/>
    <s v="DRI"/>
  </r>
  <r>
    <s v="1.32"/>
    <s v="COMPESA"/>
    <s v="OBRAS"/>
    <x v="31"/>
    <x v="0"/>
    <m/>
    <s v="Licitação Pública Nacional (LPN)"/>
    <m/>
    <m/>
    <n v="6351.13"/>
    <x v="0"/>
    <n v="0"/>
    <s v="2.2.2.6"/>
    <s v="Ex-Post"/>
    <d v="2018-08-15T00:00:00"/>
    <d v="2018-12-22T00:00:00"/>
    <m/>
    <m/>
    <x v="4"/>
    <s v="1.32"/>
    <d v="2018-12-31T00:00:00"/>
    <s v="D"/>
    <s v="DTE"/>
  </r>
  <r>
    <s v="2.1"/>
    <s v="COMPESA"/>
    <s v="BENS"/>
    <x v="32"/>
    <x v="1"/>
    <m/>
    <s v="Sistema Nacional (SN)"/>
    <n v="2"/>
    <s v="5112/2014"/>
    <n v="1198.02"/>
    <x v="0"/>
    <n v="0"/>
    <s v="2.1.10.1"/>
    <s v="Sistema Nacional"/>
    <d v="2014-03-12T00:00:00"/>
    <d v="2014-07-14T00:00:00"/>
    <s v="Pregão Eletrônico"/>
    <s v="BRB2547"/>
    <x v="0"/>
    <s v="2.01"/>
    <d v="2014-07-31T00:00:00"/>
    <s v="X"/>
    <s v="DGC"/>
  </r>
  <r>
    <s v="2.2"/>
    <s v="COMPESA"/>
    <s v="BENS"/>
    <x v="33"/>
    <x v="0"/>
    <m/>
    <s v="Sistema Nacional (SN)"/>
    <m/>
    <s v="N/A"/>
    <n v="721.69"/>
    <x v="0"/>
    <n v="0"/>
    <s v="2.2.3.3"/>
    <s v="Sistema Nacional"/>
    <s v="N/A"/>
    <s v="N/A"/>
    <s v="Pregões Eletrônicos - ARPs Diversas"/>
    <s v="CBR676/2017"/>
    <x v="1"/>
    <s v="2.02"/>
    <s v=""/>
    <s v="ANALISE"/>
    <s v="DTE"/>
  </r>
  <r>
    <s v="2.3"/>
    <s v="APAC"/>
    <s v="BENS"/>
    <x v="34"/>
    <x v="2"/>
    <m/>
    <s v="Sistema Nacional (SN)"/>
    <m/>
    <s v="5358/2014"/>
    <n v="566.55999999999995"/>
    <x v="0"/>
    <n v="0"/>
    <s v="2.3.6.1"/>
    <s v="Sistema Nacional"/>
    <d v="2014-08-07T00:00:00"/>
    <d v="2015-06-17T00:00:00"/>
    <s v="Pregão Eletrônico"/>
    <s v="BRB2893"/>
    <x v="0"/>
    <s v="2.03"/>
    <d v="2015-06-30T00:00:00"/>
    <s v="X"/>
    <s v="APAC"/>
  </r>
  <r>
    <s v="2.4"/>
    <s v="COMPESA"/>
    <s v="BENS"/>
    <x v="35"/>
    <x v="0"/>
    <m/>
    <s v="Sistema Nacional (SN)"/>
    <m/>
    <s v="N/A"/>
    <n v="428.74"/>
    <x v="0"/>
    <n v="0"/>
    <s v="2.2.7.2"/>
    <s v="Sistema Nacional"/>
    <s v="N/A"/>
    <s v="N/A"/>
    <s v="Pregões Eletrônicos - ARPs Diversas"/>
    <s v="CBR676/2017"/>
    <x v="1"/>
    <s v="2.04"/>
    <s v=""/>
    <s v="ANALISE"/>
    <s v="DTE"/>
  </r>
  <r>
    <s v="2.5"/>
    <s v="CPRH"/>
    <s v="BENS"/>
    <x v="36"/>
    <x v="2"/>
    <m/>
    <s v="Sistema Nacional (SN)"/>
    <n v="6"/>
    <s v="6169/2016"/>
    <n v="109.31"/>
    <x v="0"/>
    <n v="0"/>
    <s v="2.3.14.3"/>
    <s v="Sistema Nacional"/>
    <d v="2016-04-19T00:00:00"/>
    <d v="2016-11-30T00:00:00"/>
    <s v="Pregão Eletrônico"/>
    <s v="BRB3542"/>
    <x v="0"/>
    <s v="2.05"/>
    <d v="2016-11-30T00:00:00"/>
    <s v="ANALISE"/>
    <s v="CPRH"/>
  </r>
  <r>
    <s v="2.6"/>
    <s v="CPRH"/>
    <s v="BENS"/>
    <x v="37"/>
    <x v="2"/>
    <m/>
    <s v="Sistema Nacional (SN)"/>
    <n v="5"/>
    <s v="7102/2017"/>
    <n v="106.45"/>
    <x v="0"/>
    <n v="0"/>
    <s v="2.3.15.6"/>
    <s v="Sistema Nacional"/>
    <d v="2017-10-19T00:00:00"/>
    <d v="2018-08-30T00:00:00"/>
    <s v="Pregão Eletrônico"/>
    <m/>
    <x v="1"/>
    <s v="2.06"/>
    <d v="2018-08-31T00:00:00"/>
    <s v="ANALISE"/>
    <s v="CPRH"/>
  </r>
  <r>
    <s v="2.7"/>
    <s v="COMPESA"/>
    <s v="BENS"/>
    <x v="38"/>
    <x v="1"/>
    <m/>
    <s v="Sistema Nacional (SN)"/>
    <m/>
    <s v="3596/2011_x000a_3873/2012"/>
    <n v="4499.46"/>
    <x v="0"/>
    <n v="0"/>
    <s v="2.1.3.1"/>
    <s v="Sistema Nacional"/>
    <s v="N/A"/>
    <d v="2012-01-27T00:00:00"/>
    <s v="Pregão Eletrônico"/>
    <s v="BRB2575/_x000a_BRB2576"/>
    <x v="0"/>
    <s v="2.07"/>
    <d v="2012-01-31T00:00:00"/>
    <s v="X"/>
    <s v="DMA"/>
  </r>
  <r>
    <s v="2.8"/>
    <s v="COMPESA"/>
    <s v="BENS"/>
    <x v="39"/>
    <x v="0"/>
    <m/>
    <s v="Sistema Nacional (SN)"/>
    <m/>
    <s v="4945/2013"/>
    <n v="252.81"/>
    <x v="0"/>
    <n v="0"/>
    <s v="2.2.6.2"/>
    <s v="Sistema Nacional"/>
    <s v="N/A"/>
    <s v="N/A"/>
    <s v="Pregões Eletrônicos - ARPs Diversas"/>
    <s v="CBR-676/2017"/>
    <x v="0"/>
    <s v="2.08"/>
    <s v=""/>
    <s v="X"/>
    <s v="DTE"/>
  </r>
  <r>
    <s v="2.9"/>
    <s v="COMPESA"/>
    <s v="BENS"/>
    <x v="40"/>
    <x v="0"/>
    <m/>
    <s v="Sistema Nacional (SN)"/>
    <m/>
    <s v=""/>
    <n v="0"/>
    <x v="0"/>
    <n v="0"/>
    <s v="2.2.6.3"/>
    <s v="Sistema Nacional"/>
    <s v="N/A"/>
    <s v="N/A"/>
    <s v="Pregão Eletrônico"/>
    <s v="N/A"/>
    <x v="3"/>
    <s v="2.09"/>
    <s v=""/>
    <s v="X"/>
    <s v="DTE"/>
  </r>
  <r>
    <s v="2.10"/>
    <s v="COMPESA"/>
    <s v="BENS"/>
    <x v="41"/>
    <x v="0"/>
    <m/>
    <s v="Sistema Nacional (SN)"/>
    <m/>
    <m/>
    <n v="0"/>
    <x v="0"/>
    <n v="0"/>
    <s v="2.2.6.4"/>
    <s v="Sistema Nacional"/>
    <s v="N/A"/>
    <s v="N/A"/>
    <s v="Pregão Eletrônico"/>
    <s v="N/A"/>
    <x v="3"/>
    <s v="2.10"/>
    <s v=""/>
    <s v="X"/>
    <s v="DTE"/>
  </r>
  <r>
    <s v="2.11"/>
    <s v="COMPESA"/>
    <s v="BENS"/>
    <x v="42"/>
    <x v="0"/>
    <m/>
    <s v="Sistema Nacional (SN)"/>
    <m/>
    <m/>
    <n v="0"/>
    <x v="0"/>
    <n v="0"/>
    <s v="2.2.6.4.1"/>
    <s v="Sistema Nacional"/>
    <s v="N/A"/>
    <s v="N/A"/>
    <s v="Pregões Eletrônicos - ARPs Diversas"/>
    <s v="N/A"/>
    <x v="3"/>
    <s v="2.11"/>
    <s v=""/>
    <s v="X"/>
    <s v="DTE"/>
  </r>
  <r>
    <s v="2.12"/>
    <s v="COMPESA"/>
    <s v="BENS"/>
    <x v="43"/>
    <x v="0"/>
    <m/>
    <s v="Sistema Nacional (SN)"/>
    <m/>
    <s v=""/>
    <n v="0"/>
    <x v="0"/>
    <n v="0"/>
    <s v="2.2.6.5"/>
    <s v="Sistema Nacional"/>
    <s v="N/A"/>
    <s v="N/A"/>
    <s v="Pregões Eletrônicos - ARPs Diversas"/>
    <s v="N/A"/>
    <x v="3"/>
    <s v="2.12"/>
    <s v=""/>
    <s v="X"/>
    <s v="DTE"/>
  </r>
  <r>
    <s v="2.13"/>
    <s v="COMPESA"/>
    <s v="BENS"/>
    <x v="44"/>
    <x v="1"/>
    <m/>
    <s v="Sistema Nacional (SN)"/>
    <m/>
    <s v="5112/2014"/>
    <n v="652.1"/>
    <x v="0"/>
    <n v="0"/>
    <s v="2.1.10.2"/>
    <s v="Sistema Nacional"/>
    <d v="2014-03-03T00:00:00"/>
    <d v="2014-10-22T00:00:00"/>
    <s v="Pregão Eletrônico"/>
    <s v="BRB2610"/>
    <x v="0"/>
    <s v="2.13"/>
    <d v="2014-10-31T00:00:00"/>
    <s v="X"/>
    <s v="DGC"/>
  </r>
  <r>
    <s v="2.14"/>
    <s v="COMPESA"/>
    <s v="BENS"/>
    <x v="32"/>
    <x v="1"/>
    <m/>
    <s v="Sistema Nacional (SN)"/>
    <n v="4"/>
    <s v="6189/2016"/>
    <n v="299.54000000000002"/>
    <x v="0"/>
    <n v="0"/>
    <s v="2.1.10.3"/>
    <s v="Sistema Nacional"/>
    <d v="2016-04-08T00:00:00"/>
    <d v="2016-09-19T00:00:00"/>
    <s v="Pregão Eletrônico"/>
    <s v="CBR-676/2017"/>
    <x v="0"/>
    <s v="2.14"/>
    <d v="2016-09-30T00:00:00"/>
    <s v="X"/>
    <s v="DGC"/>
  </r>
  <r>
    <s v="2.15"/>
    <s v="COMPESA"/>
    <s v="BENS"/>
    <x v="45"/>
    <x v="1"/>
    <m/>
    <s v="Sistema Nacional (SN)"/>
    <m/>
    <s v="7100/2017"/>
    <n v="372.46"/>
    <x v="0"/>
    <n v="0"/>
    <s v="2.1.10.4"/>
    <s v="Sistema Nacional"/>
    <d v="2018-03-07T00:00:00"/>
    <d v="2018-05-15T00:00:00"/>
    <s v="Pregão Eletrônico"/>
    <s v="CBR-676/2017"/>
    <x v="1"/>
    <s v="2.15"/>
    <d v="2018-05-31T00:00:00"/>
    <s v="ANALISE"/>
    <s v="DGC"/>
  </r>
  <r>
    <s v="2.16"/>
    <s v="COMPESA"/>
    <s v="BENS"/>
    <x v="46"/>
    <x v="1"/>
    <m/>
    <s v="Sistema Nacional (SN)"/>
    <n v="3"/>
    <s v="6296/2016"/>
    <n v="52.08"/>
    <x v="0"/>
    <n v="0"/>
    <s v="2.1.10.6"/>
    <s v="Sistema Nacional"/>
    <d v="2016-08-17T00:00:00"/>
    <d v="2016-11-21T00:00:00"/>
    <s v="Pregão Eletrônico"/>
    <s v="CBR76/2017"/>
    <x v="0"/>
    <s v="2.16"/>
    <d v="2016-11-30T00:00:00"/>
    <s v="X"/>
    <s v="DGC"/>
  </r>
  <r>
    <s v="2.17"/>
    <s v="COMPESA"/>
    <s v="BENS"/>
    <x v="47"/>
    <x v="1"/>
    <m/>
    <s v="Sistema Nacional (SN)"/>
    <m/>
    <s v="6218/2016"/>
    <n v="214.32"/>
    <x v="0"/>
    <n v="0"/>
    <s v="2.1.12.1"/>
    <s v="Sistema Nacional"/>
    <d v="2016-05-24T00:00:00"/>
    <d v="2016-08-30T00:00:00"/>
    <s v="Pregão Eletrônico"/>
    <s v="BRB3600"/>
    <x v="0"/>
    <s v="2.17"/>
    <d v="2016-08-31T00:00:00"/>
    <s v="X"/>
    <s v="DGC"/>
  </r>
  <r>
    <s v="2.18"/>
    <s v="COMPESA"/>
    <s v="BENS"/>
    <x v="48"/>
    <x v="0"/>
    <m/>
    <s v="Sistema Nacional (SN)"/>
    <m/>
    <s v="6179/2016"/>
    <n v="110.03"/>
    <x v="0"/>
    <n v="0"/>
    <s v="2.2.15.1"/>
    <s v="Sistema Nacional"/>
    <d v="2016-05-03T00:00:00"/>
    <d v="2016-09-14T00:00:00"/>
    <s v="Pregão Eletrônico"/>
    <s v="BRB3532"/>
    <x v="0"/>
    <s v="2.18"/>
    <d v="2016-09-30T00:00:00"/>
    <s v="X"/>
    <s v="DRI"/>
  </r>
  <r>
    <s v="2.19"/>
    <s v="COMPESA"/>
    <s v="BENS"/>
    <x v="49"/>
    <x v="0"/>
    <m/>
    <s v="Sistema Nacional (SN)"/>
    <n v="3"/>
    <s v="6180/2016"/>
    <n v="68.19"/>
    <x v="0"/>
    <n v="0"/>
    <s v="2.2.15.2"/>
    <s v="Sistema Nacional"/>
    <d v="2016-05-03T00:00:00"/>
    <d v="2016-09-13T00:00:00"/>
    <s v="Pregão Eletrônico"/>
    <s v="BRB3530"/>
    <x v="0"/>
    <s v="2.19"/>
    <d v="2016-09-30T00:00:00"/>
    <s v="X"/>
    <s v="DRI"/>
  </r>
  <r>
    <s v="2.20"/>
    <s v="COMPESA"/>
    <s v="BENS"/>
    <x v="50"/>
    <x v="0"/>
    <m/>
    <s v="Sistema Nacional (SN)"/>
    <n v="6"/>
    <s v="6237/2016_x000a_6565/2016_x000a_6788/2017"/>
    <n v="3804.6"/>
    <x v="0"/>
    <n v="0"/>
    <s v="2.2.15.3"/>
    <s v="Sistema Nacional"/>
    <d v="2016-05-03T00:00:00"/>
    <d v="2016-09-09T00:00:00"/>
    <s v="Pregão Eletrônico"/>
    <s v="BRB3528"/>
    <x v="0"/>
    <s v="2.20"/>
    <d v="2016-09-30T00:00:00"/>
    <s v="X"/>
    <s v="DRI"/>
  </r>
  <r>
    <s v="2.21"/>
    <s v="COMPESA"/>
    <s v="BENS"/>
    <x v="51"/>
    <x v="0"/>
    <m/>
    <s v="Sistema Nacional (SN)"/>
    <n v="4"/>
    <s v="6221/2016_x000a_7135/2017_x000a_7112/2017"/>
    <n v="779.99"/>
    <x v="0"/>
    <n v="0"/>
    <s v="2.2.15.4"/>
    <s v="Sistema Nacional"/>
    <d v="2016-05-03T00:00:00"/>
    <d v="2016-06-28T00:00:00"/>
    <s v="Pregão Eletrônico"/>
    <s v="CBR-676/2017"/>
    <x v="1"/>
    <s v="2.21"/>
    <d v="2016-06-30T00:00:00"/>
    <s v="X"/>
    <s v="DRI"/>
  </r>
  <r>
    <s v="2.22"/>
    <s v="COMPESA"/>
    <s v="BENS"/>
    <x v="52"/>
    <x v="0"/>
    <m/>
    <s v="Sistema Nacional (SN)"/>
    <m/>
    <s v="6292/2016"/>
    <n v="429.45"/>
    <x v="0"/>
    <n v="0"/>
    <s v="2.2.15.5"/>
    <s v="Sistema Nacional"/>
    <d v="2016-05-03T00:00:00"/>
    <d v="2018-03-12T00:00:00"/>
    <s v="Pregão Eletrônico"/>
    <s v="CBR676/2017"/>
    <x v="1"/>
    <s v="2.22"/>
    <d v="2018-03-31T00:00:00"/>
    <s v="ANALISE"/>
    <s v="DRI"/>
  </r>
  <r>
    <s v="2.23"/>
    <s v="COMPESA"/>
    <s v="BENS"/>
    <x v="53"/>
    <x v="0"/>
    <m/>
    <s v="Sistema Nacional (SN)"/>
    <m/>
    <s v="5931/2015"/>
    <n v="6.52"/>
    <x v="0"/>
    <n v="0"/>
    <s v="2.2.15.6"/>
    <s v="Sistema Nacional"/>
    <d v="2016-05-03T00:00:00"/>
    <d v="2016-01-12T00:00:00"/>
    <s v="Pregão Eletrônico"/>
    <s v="BRB3526"/>
    <x v="0"/>
    <s v="2.23"/>
    <d v="2016-01-31T00:00:00"/>
    <s v="X"/>
    <s v="DRI"/>
  </r>
  <r>
    <s v="2.24"/>
    <s v="COMPESA"/>
    <s v="BENS"/>
    <x v="54"/>
    <x v="0"/>
    <m/>
    <s v="Sistema Nacional (SN)"/>
    <n v="2"/>
    <s v="5973/2015"/>
    <n v="4.63"/>
    <x v="0"/>
    <n v="0"/>
    <s v="2.2.15.7"/>
    <s v="Sistema Nacional"/>
    <d v="2016-05-03T00:00:00"/>
    <d v="2016-04-20T00:00:00"/>
    <s v="Pregão Eletrônico"/>
    <s v="CBR76/2017"/>
    <x v="0"/>
    <s v="2.24"/>
    <d v="2016-04-30T00:00:00"/>
    <s v="X"/>
    <s v="DRI"/>
  </r>
  <r>
    <s v="2.25"/>
    <s v="COMPESA"/>
    <s v="BENS"/>
    <x v="55"/>
    <x v="0"/>
    <m/>
    <s v="Sistema Nacional (SN)"/>
    <m/>
    <s v="6329/2016"/>
    <n v="7.1"/>
    <x v="0"/>
    <n v="0"/>
    <s v="2.2.15.8"/>
    <s v="Sistema Nacional"/>
    <d v="2016-05-03T00:00:00"/>
    <d v="2016-08-30T00:00:00"/>
    <s v="Pregão Eletrônico"/>
    <s v="BRB3527"/>
    <x v="0"/>
    <s v="2.25"/>
    <d v="2016-08-31T00:00:00"/>
    <s v="X"/>
    <s v="DRI"/>
  </r>
  <r>
    <s v="2.26"/>
    <s v="COMPESA"/>
    <s v="BENS"/>
    <x v="56"/>
    <x v="0"/>
    <m/>
    <s v="Sistema Nacional (SN)"/>
    <m/>
    <s v="6342/2016"/>
    <n v="90.98"/>
    <x v="0"/>
    <n v="0"/>
    <s v="2.2.16.3"/>
    <s v="Sistema Nacional"/>
    <d v="2016-07-12T00:00:00"/>
    <d v="2016-09-30T00:00:00"/>
    <s v="Pregão Eletrônico"/>
    <s v="BRB3572"/>
    <x v="0"/>
    <s v="2.26"/>
    <d v="2016-09-30T00:00:00"/>
    <s v="X"/>
    <s v="DTE"/>
  </r>
  <r>
    <s v="2.27"/>
    <s v="COMPESA"/>
    <s v="BENS"/>
    <x v="57"/>
    <x v="3"/>
    <m/>
    <s v="Comparação de Preços (CP) "/>
    <m/>
    <s v=""/>
    <n v="0"/>
    <x v="0"/>
    <n v="0"/>
    <s v="1.1.2"/>
    <s v="Ex-Post"/>
    <s v="N/A"/>
    <s v="N/A"/>
    <s v=""/>
    <s v="N/A"/>
    <x v="3"/>
    <s v="2.27"/>
    <s v=""/>
    <s v="X"/>
    <s v="DNN"/>
  </r>
  <r>
    <s v="2.28"/>
    <s v="COMPESA"/>
    <s v="BENS"/>
    <x v="58"/>
    <x v="1"/>
    <m/>
    <s v="Sistema Nacional (SN)"/>
    <m/>
    <s v="6661/2017"/>
    <n v="182.56"/>
    <x v="0"/>
    <n v="0"/>
    <s v="2.1.2.2"/>
    <s v="Sistema Nacional"/>
    <d v="2017-02-07T00:00:00"/>
    <d v="2017-07-21T00:00:00"/>
    <s v="Pregão Eletrônico"/>
    <s v="CBR76/2017"/>
    <x v="0"/>
    <s v="2.28"/>
    <d v="2017-07-31T00:00:00"/>
    <s v="X"/>
    <s v="DRM"/>
  </r>
  <r>
    <s v="2.29"/>
    <s v="COMPESA"/>
    <s v="BENS"/>
    <x v="59"/>
    <x v="1"/>
    <m/>
    <s v="Sistema Nacional (SN)"/>
    <m/>
    <s v=""/>
    <n v="138.07"/>
    <x v="0"/>
    <n v="0"/>
    <s v="2.1.7.3"/>
    <s v="Sistema Nacional"/>
    <d v="2018-08-15T00:00:00"/>
    <d v="2018-12-31T00:00:00"/>
    <s v="Pregão Eletrônico"/>
    <s v="N/A"/>
    <x v="4"/>
    <s v="2.29"/>
    <d v="2018-12-31T00:00:00"/>
    <s v="X"/>
    <s v="DRM"/>
  </r>
  <r>
    <s v="2.30"/>
    <s v="COMPESA"/>
    <s v="BENS"/>
    <x v="60"/>
    <x v="0"/>
    <m/>
    <s v="Sistema Nacional (SN)"/>
    <m/>
    <s v="6365/2016"/>
    <n v="1681.73"/>
    <x v="0"/>
    <n v="0"/>
    <s v="2.2.7.3"/>
    <s v="Sistema Nacional"/>
    <s v="?"/>
    <d v="2016-12-14T00:00:00"/>
    <s v="Pregão Eletrônico"/>
    <m/>
    <x v="1"/>
    <s v="2.30"/>
    <d v="2016-12-31T00:00:00"/>
    <s v="X"/>
    <s v="DTE"/>
  </r>
  <r>
    <s v="2.31"/>
    <s v="COMPESA"/>
    <s v="BENS"/>
    <x v="61"/>
    <x v="1"/>
    <m/>
    <s v="Sistema Nacional (SN)"/>
    <m/>
    <s v=""/>
    <n v="99.86"/>
    <x v="0"/>
    <n v="0"/>
    <s v="2.1.6.3"/>
    <s v="Sistema Nacional"/>
    <d v="2018-08-15T00:00:00"/>
    <d v="2018-12-30T00:00:00"/>
    <s v="Pregão Eletrônico"/>
    <m/>
    <x v="4"/>
    <s v="2.31"/>
    <d v="2018-12-31T00:00:00"/>
    <s v="X"/>
    <s v="DGC"/>
  </r>
  <r>
    <s v="2.32"/>
    <s v="COMPESA"/>
    <s v="BENS"/>
    <x v="62"/>
    <x v="0"/>
    <m/>
    <s v="Sistema Nacional (SN)"/>
    <m/>
    <s v="7215/2017"/>
    <n v="8.31"/>
    <x v="0"/>
    <n v="0"/>
    <s v="2.2.14.4"/>
    <s v="Sistema Nacional"/>
    <d v="2018-03-31T00:00:00"/>
    <d v="2018-09-06T00:00:00"/>
    <s v="Pregão Eletrônico"/>
    <m/>
    <x v="5"/>
    <s v="2.32"/>
    <d v="2018-09-30T00:00:00"/>
    <s v="X"/>
    <s v="DTE"/>
  </r>
  <r>
    <s v="2.33"/>
    <s v="COMPESA"/>
    <s v="BENS"/>
    <x v="63"/>
    <x v="0"/>
    <m/>
    <s v="Sistema Nacional (SN)"/>
    <m/>
    <m/>
    <n v="937.9"/>
    <x v="0"/>
    <n v="0"/>
    <s v="2.2.2.3"/>
    <s v="Sistema Nacional"/>
    <s v="N/A"/>
    <s v="N/A"/>
    <s v="Pregões Eletrônicos - ARPs Diversas"/>
    <m/>
    <x v="4"/>
    <s v="2.33"/>
    <s v=""/>
    <s v="X"/>
    <s v="DTE"/>
  </r>
  <r>
    <s v="2.34"/>
    <s v="COMPESA"/>
    <s v="BENS"/>
    <x v="64"/>
    <x v="0"/>
    <m/>
    <s v="Sistema Nacional (SN)"/>
    <n v="2"/>
    <m/>
    <n v="524.66"/>
    <x v="0"/>
    <n v="0"/>
    <s v="2.2.5.3"/>
    <s v="Sistema Nacional"/>
    <s v="N/A"/>
    <s v="N/A"/>
    <s v="Pregões Eletrônicos - ARPs Diversas"/>
    <m/>
    <x v="4"/>
    <s v="2.34"/>
    <s v=""/>
    <s v="X"/>
    <s v="DTE"/>
  </r>
  <r>
    <s v="2.35"/>
    <s v="COMPESA"/>
    <s v="BENS"/>
    <x v="65"/>
    <x v="1"/>
    <m/>
    <s v="Sistema Nacional (SN)"/>
    <m/>
    <s v="0363/2014"/>
    <n v="490.67"/>
    <x v="0"/>
    <n v="0"/>
    <s v="2.1.8.3"/>
    <s v="Sistema Nacional"/>
    <s v="N/A"/>
    <d v="2016-12-30T00:00:00"/>
    <s v="Pregão Eletrônico"/>
    <s v="CBR-676/2017"/>
    <x v="0"/>
    <s v="2.35"/>
    <d v="2016-12-31T00:00:00"/>
    <s v="X"/>
    <s v="DGC"/>
  </r>
  <r>
    <s v="2.36"/>
    <s v="COMPESA"/>
    <s v="BENS"/>
    <x v="66"/>
    <x v="1"/>
    <m/>
    <s v="Sistema Nacional (SN)"/>
    <m/>
    <s v="6479/2016"/>
    <n v="269.86"/>
    <x v="0"/>
    <n v="0"/>
    <s v="2.1.12.4"/>
    <s v="Sistema Nacional"/>
    <d v="2016-05-25T00:00:00"/>
    <d v="2017-01-20T00:00:00"/>
    <s v="Pregão Eletrônico"/>
    <s v="CBR-676/2017"/>
    <x v="0"/>
    <s v="2.36"/>
    <d v="2017-01-31T00:00:00"/>
    <s v="X"/>
    <s v="DGC"/>
  </r>
  <r>
    <s v="2.37"/>
    <s v="COMPESA"/>
    <s v="BENS"/>
    <x v="67"/>
    <x v="1"/>
    <m/>
    <s v="Sistema Nacional (SN)"/>
    <n v="2"/>
    <s v="6479/2016_x000a_6696/2017"/>
    <n v="97.62"/>
    <x v="0"/>
    <n v="0"/>
    <s v="2.1.12.5 / 2.1.12.6"/>
    <s v="Sistema Nacional"/>
    <d v="2016-05-25T00:00:00"/>
    <d v="2016-12-23T00:00:00"/>
    <s v="Pregão Eletrônico"/>
    <s v="CBR-676/2017"/>
    <x v="0"/>
    <s v="2.37"/>
    <d v="2016-12-31T00:00:00"/>
    <s v="X"/>
    <s v="DMA"/>
  </r>
  <r>
    <s v="2.38"/>
    <s v="COMPESA"/>
    <s v="BENS"/>
    <x v="68"/>
    <x v="0"/>
    <m/>
    <s v="Sistema Nacional (SN)"/>
    <m/>
    <s v="6594/2017"/>
    <n v="116.51"/>
    <x v="0"/>
    <n v="0"/>
    <s v="2.2.14.6"/>
    <s v="Sistema Nacional"/>
    <d v="2017-01-21T00:00:00"/>
    <d v="2017-04-17T00:00:00"/>
    <s v="Pregão Eletrônico"/>
    <s v="CBR-676/2017"/>
    <x v="1"/>
    <s v="2.38"/>
    <d v="2017-04-30T00:00:00"/>
    <s v="X"/>
    <s v="DTE"/>
  </r>
  <r>
    <s v="2.39"/>
    <s v="APAC"/>
    <s v="BENS"/>
    <x v="69"/>
    <x v="2"/>
    <m/>
    <s v="Sistema Nacional (SN)"/>
    <m/>
    <s v="6399/2016"/>
    <n v="114.74"/>
    <x v="0"/>
    <n v="0"/>
    <s v="2.3.6.3"/>
    <s v="Sistema Nacional"/>
    <d v="2016-09-02T00:00:00"/>
    <d v="2016-12-26T00:00:00"/>
    <s v="Pregão Eletrônico"/>
    <s v="BRB3538"/>
    <x v="0"/>
    <s v="2.39"/>
    <d v="2016-12-31T00:00:00"/>
    <s v="X"/>
    <s v="APAC"/>
  </r>
  <r>
    <s v="2.40"/>
    <s v="CPRH"/>
    <s v="BENS"/>
    <x v="70"/>
    <x v="2"/>
    <m/>
    <s v="Seleção Baseada na Qualificação do Consultor (SQC)"/>
    <m/>
    <s v="?"/>
    <n v="96.15"/>
    <x v="0"/>
    <n v="0"/>
    <s v="2.3.15.7"/>
    <s v="Ex-Post"/>
    <s v="?"/>
    <d v="2018-12-30T00:00:00"/>
    <s v=""/>
    <m/>
    <x v="5"/>
    <s v="2.40"/>
    <d v="2018-12-31T00:00:00"/>
    <s v="X"/>
    <s v="CPRH"/>
  </r>
  <r>
    <s v="2.41"/>
    <s v="COMPESA"/>
    <s v="BENS"/>
    <x v="71"/>
    <x v="1"/>
    <m/>
    <s v="Comparação de Preços (CP) "/>
    <m/>
    <s v=""/>
    <n v="46.94"/>
    <x v="0"/>
    <n v="0"/>
    <s v="2.1.10.5"/>
    <s v="Ex-Post"/>
    <d v="2018-08-15T00:00:00"/>
    <d v="2018-12-18T00:00:00"/>
    <m/>
    <m/>
    <x v="4"/>
    <s v="2.41"/>
    <d v="2018-12-31T00:00:00"/>
    <s v="X"/>
    <s v="DGC"/>
  </r>
  <r>
    <s v="2.42"/>
    <s v="COMPESA"/>
    <s v="BENS"/>
    <x v="72"/>
    <x v="0"/>
    <m/>
    <s v="Sistema Nacional (SN)"/>
    <n v="2"/>
    <s v="6806/2017 6925/2017"/>
    <n v="314.20999999999998"/>
    <x v="0"/>
    <n v="0"/>
    <s v="2.2.4.5.2 /_x000a_2.2.4.5.3"/>
    <s v="Sistema Nacional"/>
    <d v="2017-05-16T00:00:00"/>
    <d v="2017-08-01T00:00:00"/>
    <s v="Pregão Eletrônico"/>
    <s v="CBR76/2017"/>
    <x v="1"/>
    <s v="2.42"/>
    <d v="2017-08-31T00:00:00"/>
    <s v="X"/>
    <s v="DRI"/>
  </r>
  <r>
    <s v="2.43"/>
    <s v="COMPESA"/>
    <s v="BENS"/>
    <x v="73"/>
    <x v="0"/>
    <m/>
    <s v="Licitação Pública Internacional (LPI)"/>
    <m/>
    <s v="7009/2017"/>
    <n v="25591.94"/>
    <x v="0"/>
    <n v="0"/>
    <s v="2.2.17.3"/>
    <s v="Ex-Ante"/>
    <d v="2017-09-06T00:00:00"/>
    <d v="2018-01-23T00:00:00"/>
    <m/>
    <s v="BRB3793"/>
    <x v="1"/>
    <s v="2.43"/>
    <d v="2018-01-31T00:00:00"/>
    <s v="ANALISE"/>
    <s v="DTE"/>
  </r>
  <r>
    <s v="2.44"/>
    <s v="COMPESA"/>
    <s v="BENS"/>
    <x v="74"/>
    <x v="0"/>
    <m/>
    <s v="Sistema Nacional (SN)"/>
    <m/>
    <s v="7127/2017"/>
    <n v="1644.19"/>
    <x v="0"/>
    <n v="0"/>
    <s v="2.2.17.4"/>
    <s v="Sistema Nacional"/>
    <d v="2017-12-02T00:00:00"/>
    <d v="2018-03-12T00:00:00"/>
    <s v="Pregão Eletrônico"/>
    <s v="CBR-676/2017"/>
    <x v="1"/>
    <s v="2.44"/>
    <d v="2018-03-31T00:00:00"/>
    <s v="ANALISE"/>
    <s v="DTE"/>
  </r>
  <r>
    <s v="2.45"/>
    <s v="COMPESA"/>
    <s v="BENS"/>
    <x v="75"/>
    <x v="0"/>
    <m/>
    <s v="Sistema Nacional (SN)"/>
    <m/>
    <s v="7017/2017 "/>
    <n v="2802.51"/>
    <x v="0"/>
    <n v="0"/>
    <s v="2.2.17.5"/>
    <s v="Sistema Nacional"/>
    <d v="2017-08-31T00:00:00"/>
    <d v="2018-02-05T00:00:00"/>
    <s v="Pregão Eletrônico"/>
    <s v="CBR-676/2017"/>
    <x v="1"/>
    <s v="2.45"/>
    <d v="2018-02-28T00:00:00"/>
    <s v="ANALISE"/>
    <s v="DTE"/>
  </r>
  <r>
    <s v="2.46"/>
    <s v="COMPESA"/>
    <s v="BENS"/>
    <x v="76"/>
    <x v="0"/>
    <m/>
    <s v="Sistema Nacional (SN)"/>
    <n v="12"/>
    <s v="7423/2018"/>
    <n v="827.28"/>
    <x v="0"/>
    <n v="0"/>
    <s v="2.2.17.6"/>
    <s v="Sistema Nacional"/>
    <d v="2018-05-05T00:00:00"/>
    <d v="2018-12-15T00:00:00"/>
    <s v="Pregão Eletrônico"/>
    <m/>
    <x v="5"/>
    <s v="2.46"/>
    <d v="2018-12-31T00:00:00"/>
    <s v="X"/>
    <s v="DTE"/>
  </r>
  <r>
    <s v="2.47"/>
    <s v="COMPESA"/>
    <s v="BENS"/>
    <x v="77"/>
    <x v="0"/>
    <m/>
    <s v="Sistema Nacional (SN)"/>
    <m/>
    <s v=""/>
    <n v="1240.99"/>
    <x v="0"/>
    <n v="0"/>
    <s v="2.2.17.12"/>
    <s v="Sistema Nacional"/>
    <d v="2018-08-15T00:00:00"/>
    <d v="2018-12-19T00:00:00"/>
    <s v="Pregão Eletrônico"/>
    <m/>
    <x v="4"/>
    <s v="2.47"/>
    <d v="2018-12-31T00:00:00"/>
    <s v="X"/>
    <s v="DTE"/>
  </r>
  <r>
    <s v="2.48"/>
    <s v="COMPESA"/>
    <s v="BENS"/>
    <x v="78"/>
    <x v="0"/>
    <m/>
    <s v="Sistema Nacional (SN)"/>
    <m/>
    <s v=""/>
    <n v="2159.39"/>
    <x v="0"/>
    <n v="0"/>
    <s v="2.2.17.13"/>
    <s v="Sistema Nacional"/>
    <d v="2018-08-15T00:00:00"/>
    <d v="2018-12-31T00:00:00"/>
    <s v="Pregão Eletrônico"/>
    <m/>
    <x v="4"/>
    <s v="2.48"/>
    <d v="2018-12-31T00:00:00"/>
    <s v="X"/>
    <s v="DTE"/>
  </r>
  <r>
    <s v="2.49"/>
    <s v="COMPESA"/>
    <s v="BENS"/>
    <x v="79"/>
    <x v="0"/>
    <m/>
    <s v="Sistema Nacional (SN)"/>
    <m/>
    <s v="7091/2017"/>
    <n v="438.54"/>
    <x v="0"/>
    <n v="0"/>
    <s v="2.2.14.7"/>
    <s v="Sistema Nacional"/>
    <d v="2017-09-30T00:00:00"/>
    <d v="2017-12-07T00:00:00"/>
    <s v="Pregão Eletrônico"/>
    <s v="CBR676/2017"/>
    <x v="1"/>
    <s v="2.49"/>
    <d v="2017-12-31T00:00:00"/>
    <s v="ANALISE"/>
    <s v="DTE"/>
  </r>
  <r>
    <s v="2.50"/>
    <s v="APAC"/>
    <s v="BENS"/>
    <x v="80"/>
    <x v="2"/>
    <m/>
    <s v="Sistema Nacional (SN)"/>
    <n v="8"/>
    <s v="7183/2017"/>
    <n v="664.06"/>
    <x v="0"/>
    <n v="0"/>
    <s v="2.3.6.5"/>
    <s v="Sistema Nacional"/>
    <d v="2018-04-25T00:00:00"/>
    <d v="2018-09-18T00:00:00"/>
    <s v="Pregão Eletrônico"/>
    <m/>
    <x v="5"/>
    <s v="2.50"/>
    <d v="2018-09-30T00:00:00"/>
    <s v="X"/>
    <s v="APAC"/>
  </r>
  <r>
    <s v="2.51"/>
    <s v="COMPESA"/>
    <s v="BENS"/>
    <x v="81"/>
    <x v="0"/>
    <m/>
    <s v="Comparação de Preços (CP) "/>
    <m/>
    <s v="7402/2018"/>
    <n v="33.14"/>
    <x v="0"/>
    <n v="0"/>
    <s v="2.2.15.4.4"/>
    <s v="Ex-Post"/>
    <d v="2017-03-30T00:00:00"/>
    <d v="2018-10-02T00:00:00"/>
    <s v=""/>
    <m/>
    <x v="5"/>
    <s v="2.51"/>
    <d v="2018-10-31T00:00:00"/>
    <s v="X"/>
    <s v="DRI"/>
  </r>
  <r>
    <s v="2.52"/>
    <s v="COMPESA"/>
    <s v="BENS"/>
    <x v="82"/>
    <x v="1"/>
    <m/>
    <s v="Contratação Direta (CD)"/>
    <m/>
    <s v="Contratação Direta"/>
    <n v="18.27"/>
    <x v="0"/>
    <n v="0"/>
    <s v="2.1.10.3.5"/>
    <s v="Ex-Ante"/>
    <d v="2017-07-24T00:00:00"/>
    <d v="2018-04-05T00:00:00"/>
    <s v=""/>
    <s v="CBR76/2017"/>
    <x v="1"/>
    <s v="2.52"/>
    <d v="2018-04-30T00:00:00"/>
    <s v="ANALISE"/>
    <s v="DGC"/>
  </r>
  <r>
    <s v="2.53"/>
    <s v="COMPESA"/>
    <s v="BENS"/>
    <x v="83"/>
    <x v="1"/>
    <m/>
    <s v="Sistema Nacional (SN)"/>
    <m/>
    <s v="6463/2016"/>
    <n v="359.74"/>
    <x v="0"/>
    <n v="0"/>
    <s v="2.1.10.7"/>
    <s v="Sistema Nacional"/>
    <d v="2016-10-08T00:00:00"/>
    <d v="2017-04-07T00:00:00"/>
    <s v="Pregão Eletrônico - Reconhecimento de Gastos"/>
    <s v="CBR-676/2017"/>
    <x v="0"/>
    <s v="2.53"/>
    <d v="2017-04-30T00:00:00"/>
    <s v="ANALISE"/>
    <s v="DGC"/>
  </r>
  <r>
    <s v="2.54"/>
    <s v="COMPESA"/>
    <s v="BENS"/>
    <x v="84"/>
    <x v="1"/>
    <m/>
    <s v="Sistema Nacional (SN)"/>
    <m/>
    <s v=""/>
    <n v="166.94"/>
    <x v="0"/>
    <n v="0"/>
    <s v="2.1.10.8"/>
    <s v="Sistema Nacional"/>
    <d v="2018-08-15T00:00:00"/>
    <d v="2018-12-31T00:00:00"/>
    <s v="Pregão Eletrônico"/>
    <m/>
    <x v="4"/>
    <s v="2.54"/>
    <d v="2018-12-31T00:00:00"/>
    <s v="Nova_Aquisição"/>
    <s v="DGC"/>
  </r>
  <r>
    <s v="2.55"/>
    <s v="COMPESA"/>
    <s v="BENS"/>
    <x v="85"/>
    <x v="1"/>
    <m/>
    <s v="Sistema Nacional (SN)"/>
    <m/>
    <s v=""/>
    <n v="205.76"/>
    <x v="0"/>
    <n v="0"/>
    <s v="2.1.12.8"/>
    <s v="Sistema Nacional"/>
    <d v="2018-08-15T00:00:00"/>
    <d v="2018-12-31T00:00:00"/>
    <s v="Pregão Eletrônico"/>
    <m/>
    <x v="4"/>
    <s v="2.55"/>
    <d v="2018-12-31T00:00:00"/>
    <s v="Nova_Aquisição"/>
    <s v="DGC"/>
  </r>
  <r>
    <s v="2.56"/>
    <s v="COMPESA"/>
    <s v="BENS"/>
    <x v="86"/>
    <x v="1"/>
    <m/>
    <s v="Sistema Nacional (SN)"/>
    <m/>
    <s v=""/>
    <n v="8.9700000000000006"/>
    <x v="0"/>
    <n v="0"/>
    <s v="2.1.12.9"/>
    <s v="Sistema Nacional"/>
    <d v="2018-08-15T00:00:00"/>
    <d v="2018-12-31T00:00:00"/>
    <s v="Pregão Eletrônico"/>
    <m/>
    <x v="4"/>
    <s v="2.56"/>
    <d v="2018-12-31T00:00:00"/>
    <s v="Nova_Aquisição"/>
    <s v="DGC"/>
  </r>
  <r>
    <s v="2.57"/>
    <s v="COMPESA"/>
    <s v="BENS"/>
    <x v="87"/>
    <x v="0"/>
    <m/>
    <s v="Sistema Nacional (SN)"/>
    <n v="2"/>
    <s v=""/>
    <n v="212.34"/>
    <x v="0"/>
    <n v="0"/>
    <s v="2.2.4.8.2 / _x000a_2.2.4.8.3"/>
    <s v="Sistema Nacional"/>
    <d v="2018-08-15T00:00:00"/>
    <d v="2018-12-31T00:00:00"/>
    <s v="Pregão Eletrônico"/>
    <m/>
    <x v="4"/>
    <s v="2.57"/>
    <d v="2018-12-31T00:00:00"/>
    <s v="D"/>
    <s v="DRI"/>
  </r>
  <r>
    <s v="2.58"/>
    <s v="COMPESA"/>
    <s v="BENS"/>
    <x v="88"/>
    <x v="0"/>
    <m/>
    <s v="Sistema Nacional (SN)"/>
    <n v="2"/>
    <s v=""/>
    <n v="417.3"/>
    <x v="0"/>
    <n v="0"/>
    <s v="2.2.4.10"/>
    <s v="Sistema Nacional"/>
    <d v="2018-08-15T00:00:00"/>
    <d v="2018-12-31T00:00:00"/>
    <s v="Pregão Eletrônico"/>
    <m/>
    <x v="4"/>
    <s v="2.58"/>
    <d v="2018-12-31T00:00:00"/>
    <s v="D"/>
    <s v="DRI"/>
  </r>
  <r>
    <s v="2.59"/>
    <s v="COMPESA"/>
    <s v="BENS"/>
    <x v="89"/>
    <x v="0"/>
    <m/>
    <s v="Sistema Nacional (SN)"/>
    <m/>
    <s v=""/>
    <n v="276.14"/>
    <x v="0"/>
    <n v="0"/>
    <s v="2.2.6.9"/>
    <s v="Sistema Nacional"/>
    <d v="2018-08-15T00:00:00"/>
    <d v="2018-12-31T00:00:00"/>
    <s v="Pregão Eletrônico"/>
    <m/>
    <x v="4"/>
    <s v="2.59"/>
    <d v="2018-12-31T00:00:00"/>
    <s v="Nova_Aquisição"/>
    <s v="DGC"/>
  </r>
  <r>
    <s v="2.60"/>
    <s v="COMPESA"/>
    <s v="BENS"/>
    <x v="90"/>
    <x v="0"/>
    <m/>
    <s v="Sistema Nacional (SN)"/>
    <m/>
    <s v="diversos"/>
    <n v="430.67"/>
    <x v="0"/>
    <n v="0"/>
    <s v="2.2.8.7"/>
    <s v="Sistema Nacional"/>
    <s v="N/A"/>
    <d v="2018-10-26T00:00:00"/>
    <s v="Pregões Eletrônicos - ARPs Diversas"/>
    <s v="CBR676/2017"/>
    <x v="1"/>
    <s v="2.60"/>
    <d v="2018-10-31T00:00:00"/>
    <s v="D"/>
    <s v="DTE"/>
  </r>
  <r>
    <s v="2.61"/>
    <s v="COMPESA"/>
    <s v="BENS"/>
    <x v="91"/>
    <x v="0"/>
    <m/>
    <s v="Sistema Nacional (SN)"/>
    <m/>
    <m/>
    <n v="124.26"/>
    <x v="0"/>
    <n v="0"/>
    <s v="2.2.8.8"/>
    <s v="Sistema Nacional"/>
    <d v="2018-08-15T00:00:00"/>
    <d v="2018-12-31T00:00:00"/>
    <s v="Pregões Eletrônicos - ARPs Diversas"/>
    <m/>
    <x v="4"/>
    <s v="2.61"/>
    <d v="2018-12-31T00:00:00"/>
    <s v="D"/>
    <s v="DTE"/>
  </r>
  <r>
    <s v="2.62"/>
    <s v="COMPESA"/>
    <s v="BENS"/>
    <x v="92"/>
    <x v="0"/>
    <m/>
    <s v="Sistema Nacional (SN)"/>
    <m/>
    <s v=""/>
    <n v="220.91"/>
    <x v="0"/>
    <n v="0"/>
    <s v="2.2.14.8"/>
    <s v="Sistema Nacional"/>
    <d v="2018-08-15T00:00:00"/>
    <d v="2018-12-31T00:00:00"/>
    <s v="Pregão Eletrônico"/>
    <m/>
    <x v="4"/>
    <s v="2.62"/>
    <d v="2018-12-31T00:00:00"/>
    <s v="Nova_Aquisição"/>
    <s v="DTE"/>
  </r>
  <r>
    <s v="2.63"/>
    <s v="COMPESA"/>
    <s v="BENS"/>
    <x v="93"/>
    <x v="0"/>
    <m/>
    <s v="Sistema Nacional (SN)"/>
    <m/>
    <s v=""/>
    <n v="436.23"/>
    <x v="0"/>
    <n v="0"/>
    <s v="2.2.14.9"/>
    <s v="Sistema Nacional"/>
    <d v="2018-08-15T00:00:00"/>
    <d v="2018-12-31T00:00:00"/>
    <s v="Pregão Eletrônico"/>
    <m/>
    <x v="4"/>
    <s v="2.63"/>
    <d v="2018-12-31T00:00:00"/>
    <s v="D"/>
    <s v="DTE"/>
  </r>
  <r>
    <s v="2.64"/>
    <s v="COMPESA"/>
    <s v="BENS"/>
    <x v="94"/>
    <x v="0"/>
    <m/>
    <s v="Sistema Nacional (SN)"/>
    <n v="5"/>
    <s v=""/>
    <n v="1202.57"/>
    <x v="0"/>
    <n v="0"/>
    <s v="2.2.15.13"/>
    <s v="Sistema Nacional"/>
    <d v="2018-08-15T00:00:00"/>
    <d v="2018-12-31T00:00:00"/>
    <s v="Pregão Eletrônico"/>
    <m/>
    <x v="4"/>
    <s v="2.64"/>
    <d v="2018-12-31T00:00:00"/>
    <s v="Nova_Aquisição"/>
    <s v="DRI"/>
  </r>
  <r>
    <s v="2.65"/>
    <s v="COMPESA"/>
    <s v="BENS"/>
    <x v="95"/>
    <x v="0"/>
    <m/>
    <s v="Sistema Nacional (SN)"/>
    <n v="4"/>
    <s v=""/>
    <n v="101.62"/>
    <x v="0"/>
    <n v="0"/>
    <s v="2.2.15.14"/>
    <s v="Sistema Nacional"/>
    <d v="2018-08-15T00:00:00"/>
    <d v="2018-12-31T00:00:00"/>
    <s v="Pregão Eletrônico"/>
    <m/>
    <x v="4"/>
    <s v="2.65"/>
    <d v="2018-12-31T00:00:00"/>
    <s v="Nova_Aquisição"/>
    <s v="DRI"/>
  </r>
  <r>
    <s v="2.66"/>
    <s v="COMPESA"/>
    <s v="BENS"/>
    <x v="96"/>
    <x v="0"/>
    <m/>
    <s v="Sistema Nacional (SN)"/>
    <n v="5"/>
    <s v=""/>
    <n v="396.26"/>
    <x v="0"/>
    <n v="0"/>
    <s v="2.2.15.15"/>
    <s v="Sistema Nacional"/>
    <d v="2018-08-15T00:00:00"/>
    <d v="2018-12-31T00:00:00"/>
    <s v="Pregão Eletrônico"/>
    <m/>
    <x v="4"/>
    <s v="2.66"/>
    <d v="2018-12-31T00:00:00"/>
    <s v="Nova_Aquisição"/>
    <s v="DRI"/>
  </r>
  <r>
    <s v="2.67"/>
    <s v="COMPESA"/>
    <s v="BENS"/>
    <x v="97"/>
    <x v="1"/>
    <m/>
    <s v="Sistema Nacional (SN)"/>
    <m/>
    <s v=""/>
    <n v="552.27"/>
    <x v="0"/>
    <n v="0"/>
    <s v="2.1.3.2"/>
    <s v="Sistema Nacional"/>
    <d v="2018-08-15T00:00:00"/>
    <d v="2018-12-31T00:00:00"/>
    <s v="Pregão Eletrônico"/>
    <m/>
    <x v="4"/>
    <s v="2.67"/>
    <d v="2018-12-31T00:00:00"/>
    <s v="Nova_Aquisição"/>
    <s v="DGC"/>
  </r>
  <r>
    <s v="2.68"/>
    <s v="CPRH"/>
    <s v="BENS"/>
    <x v="98"/>
    <x v="2"/>
    <m/>
    <s v="Sistema Nacional (SN)"/>
    <n v="2"/>
    <m/>
    <n v="239.29"/>
    <x v="0"/>
    <n v="0"/>
    <s v="2.3.15.11"/>
    <s v="Sistema Nacional"/>
    <d v="2018-08-15T00:00:00"/>
    <d v="2018-12-31T00:00:00"/>
    <s v="Pregão Eletrônico"/>
    <m/>
    <x v="4"/>
    <s v="2.68"/>
    <d v="2018-12-31T00:00:00"/>
    <s v="Nova_Aquisição"/>
    <s v="CPRH"/>
  </r>
  <r>
    <s v="2.69"/>
    <s v="COMPESA"/>
    <s v="BENS"/>
    <x v="99"/>
    <x v="1"/>
    <m/>
    <s v="Contratação Direta (CD)"/>
    <m/>
    <s v="Contratação Direta"/>
    <n v="67.78"/>
    <x v="0"/>
    <n v="0"/>
    <s v="2.1.10.3.6"/>
    <s v="Ex-Ante"/>
    <d v="2018-03-07T00:00:00"/>
    <d v="2018-08-30T00:00:00"/>
    <s v=""/>
    <m/>
    <x v="1"/>
    <s v="2.69"/>
    <d v="2018-08-31T00:00:00"/>
    <s v="X"/>
    <s v="DGC"/>
  </r>
  <r>
    <s v="2.70"/>
    <s v="COMPESA"/>
    <s v="BENS"/>
    <x v="100"/>
    <x v="2"/>
    <m/>
    <s v="Sistema Nacional (SN)"/>
    <m/>
    <m/>
    <n v="82.84"/>
    <x v="0"/>
    <n v="0"/>
    <s v="2.3.15.10"/>
    <s v="Sistema Nacional"/>
    <d v="2018-08-15T00:00:00"/>
    <d v="2018-12-31T00:00:00"/>
    <s v="Pregão Eletrônico"/>
    <m/>
    <x v="4"/>
    <s v="2.70"/>
    <d v="2018-12-31T00:00:00"/>
    <s v="Nova_Aquisição"/>
    <s v="CPRH"/>
  </r>
  <r>
    <s v="2.71"/>
    <s v="APAC"/>
    <s v="BENS"/>
    <x v="101"/>
    <x v="2"/>
    <m/>
    <s v="Sistema Nacional (SN)"/>
    <m/>
    <m/>
    <n v="82.84"/>
    <x v="0"/>
    <n v="0"/>
    <s v="2.3.6.6"/>
    <s v="Sistema Nacional"/>
    <d v="2018-08-15T00:00:00"/>
    <d v="2018-12-31T00:00:00"/>
    <s v="Pregão Eletrônico"/>
    <m/>
    <x v="4"/>
    <s v="2.71"/>
    <d v="2018-12-31T00:00:00"/>
    <s v="Nova_Aquisição"/>
    <s v="APAC"/>
  </r>
  <r>
    <s v="3.1"/>
    <s v="COMPESA"/>
    <s v="SERVIÇOS QUE NÃO SÃO CONSULTORIA"/>
    <x v="102"/>
    <x v="1"/>
    <m/>
    <s v="Sistema Nacional (SN)"/>
    <m/>
    <m/>
    <n v="0"/>
    <x v="0"/>
    <n v="0"/>
    <s v="2.1.15"/>
    <s v="Sistema Nacional"/>
    <s v="N/A"/>
    <s v="N/A"/>
    <s v="Pregão Eletrônico"/>
    <s v="N/A"/>
    <x v="3"/>
    <s v="3.01"/>
    <s v=""/>
    <s v="X"/>
    <s v="DNN"/>
  </r>
  <r>
    <s v="3.2"/>
    <s v="APAC"/>
    <s v="SERVIÇOS QUE NÃO SÃO CONSULTORIA"/>
    <x v="103"/>
    <x v="2"/>
    <m/>
    <s v="Licitação Pública Nacional (LPN)"/>
    <m/>
    <s v="5487/2014"/>
    <n v="260.54000000000002"/>
    <x v="0"/>
    <n v="0"/>
    <s v="2.3.6.2"/>
    <s v="Ex-Post"/>
    <d v="2014-10-14T00:00:00"/>
    <d v="2015-06-12T00:00:00"/>
    <s v=""/>
    <s v="BRB2962"/>
    <x v="0"/>
    <s v="3.02"/>
    <d v="2015-06-30T00:00:00"/>
    <s v="X"/>
    <s v="APAC"/>
  </r>
  <r>
    <s v="3.3"/>
    <s v="COMPESA"/>
    <s v="SERVIÇOS QUE NÃO SÃO CONSULTORIA"/>
    <x v="104"/>
    <x v="1"/>
    <m/>
    <s v="Sistema Nacional (SN)"/>
    <m/>
    <s v="3970/2012"/>
    <n v="949.66"/>
    <x v="0"/>
    <n v="0"/>
    <s v="2.1.1"/>
    <s v="Sistema Nacional"/>
    <d v="2012-10-01T00:00:00"/>
    <d v="2012-10-18T00:00:00"/>
    <s v="Pregão Eletrônico"/>
    <s v="BRB2577"/>
    <x v="0"/>
    <s v="3.03"/>
    <d v="2012-10-31T00:00:00"/>
    <s v="X"/>
    <s v="DGC"/>
  </r>
  <r>
    <s v="3.4"/>
    <s v="APAC"/>
    <s v="SERVIÇOS QUE NÃO SÃO CONSULTORIA"/>
    <x v="105"/>
    <x v="2"/>
    <m/>
    <s v="Licitação Pública Nacional (LPN)"/>
    <m/>
    <s v="6485/2016"/>
    <n v="921.41"/>
    <x v="0"/>
    <n v="0"/>
    <s v="2.3.2.2"/>
    <s v="Ex-Ante"/>
    <d v="2016-10-18T00:00:00"/>
    <d v="2017-10-20T00:00:00"/>
    <s v=""/>
    <s v="BRB 3765"/>
    <x v="1"/>
    <s v="3.04"/>
    <d v="2017-10-31T00:00:00"/>
    <s v="X"/>
    <s v="APAC"/>
  </r>
  <r>
    <s v="3.5"/>
    <s v="COMPESA"/>
    <s v="SERVIÇOS QUE NÃO SÃO CONSULTORIA"/>
    <x v="106"/>
    <x v="0"/>
    <m/>
    <s v="Licitação Pública Nacional (LPN)"/>
    <m/>
    <s v="6674/2017"/>
    <n v="846.11"/>
    <x v="0"/>
    <n v="0"/>
    <s v="2.2.4.3"/>
    <s v="Ex-Ante"/>
    <d v="2017-01-20T00:00:00"/>
    <d v="2017-07-06T00:00:00"/>
    <s v=""/>
    <s v="BRB3743"/>
    <x v="1"/>
    <s v="3.05"/>
    <d v="2017-07-31T00:00:00"/>
    <s v="X"/>
    <s v="DNN"/>
  </r>
  <r>
    <s v="3.6"/>
    <s v="COMPESA"/>
    <s v="SERVIÇOS QUE NÃO SÃO CONSULTORIA"/>
    <x v="107"/>
    <x v="0"/>
    <m/>
    <s v="Licitação Pública Nacional (LPN)"/>
    <m/>
    <s v=""/>
    <n v="0"/>
    <x v="0"/>
    <n v="0"/>
    <s v="2.2.14.2"/>
    <s v="Ex-Post"/>
    <s v="N/A"/>
    <s v="N/A"/>
    <m/>
    <s v="N/A"/>
    <x v="3"/>
    <s v="3.06"/>
    <s v=""/>
    <s v="X"/>
    <s v="DRI"/>
  </r>
  <r>
    <s v="3.7"/>
    <s v="APAC"/>
    <s v="SERVIÇOS QUE NÃO SÃO CONSULTORIA"/>
    <x v="108"/>
    <x v="2"/>
    <m/>
    <s v="Licitação Pública Nacional (LPN)"/>
    <m/>
    <s v=""/>
    <n v="0"/>
    <x v="0"/>
    <n v="0"/>
    <s v="2.3.1.2"/>
    <s v="Ex-Ante"/>
    <s v="N/A"/>
    <s v="N/A"/>
    <s v=""/>
    <s v="N/A"/>
    <x v="3"/>
    <s v="3.07"/>
    <s v=""/>
    <s v="X"/>
    <s v="APAC"/>
  </r>
  <r>
    <s v="3.8"/>
    <s v="COMPESA"/>
    <s v="SERVIÇOS QUE NÃO SÃO CONSULTORIA"/>
    <x v="109"/>
    <x v="2"/>
    <m/>
    <s v="Licitação Pública Nacional (LPN)"/>
    <m/>
    <s v="7234/2017"/>
    <n v="258.19"/>
    <x v="0"/>
    <n v="0"/>
    <s v="2.3.12.2.1"/>
    <s v="Ex-Post"/>
    <d v="2018-06-08T00:00:00"/>
    <d v="2018-11-11T00:00:00"/>
    <s v=""/>
    <m/>
    <x v="5"/>
    <s v="3.08"/>
    <d v="2018-11-30T00:00:00"/>
    <s v="X"/>
    <s v="DPR"/>
  </r>
  <r>
    <s v="3.9"/>
    <s v="COMPESA"/>
    <s v="SERVIÇOS QUE NÃO SÃO CONSULTORIA"/>
    <x v="110"/>
    <x v="2"/>
    <m/>
    <s v="Sistema Nacional (SN)"/>
    <n v="6"/>
    <s v="7224/2017"/>
    <n v="293.19"/>
    <x v="0"/>
    <n v="0"/>
    <s v="2.3.12.3"/>
    <s v="Sistema Nacional"/>
    <d v="2017-12-28T00:00:00"/>
    <d v="2018-04-19T00:00:00"/>
    <s v="Pregão Eletrônico"/>
    <s v="CBR-676/2017"/>
    <x v="1"/>
    <s v="3.09"/>
    <d v="2018-04-30T00:00:00"/>
    <s v="ANALISE"/>
    <s v="DPR"/>
  </r>
  <r>
    <s v="3.10"/>
    <s v="CPRH"/>
    <s v="SERVIÇOS QUE NÃO SÃO CONSULTORIA"/>
    <x v="111"/>
    <x v="2"/>
    <m/>
    <s v="Sistema Nacional (SN)"/>
    <m/>
    <s v=""/>
    <n v="0"/>
    <x v="0"/>
    <n v="0"/>
    <s v="2.3.15.5"/>
    <s v="Sistema Nacional"/>
    <s v="N/A"/>
    <s v="N/A"/>
    <s v="Pregão Eletrônico"/>
    <s v="N/A"/>
    <x v="3"/>
    <s v="3.10"/>
    <s v=""/>
    <s v="X"/>
    <s v="CPRH"/>
  </r>
  <r>
    <s v="3.11"/>
    <s v="COMPESA"/>
    <s v="SERVIÇOS QUE NÃO SÃO CONSULTORIA"/>
    <x v="112"/>
    <x v="1"/>
    <m/>
    <s v="Contratação Direta (CD)"/>
    <m/>
    <s v="6625/2016"/>
    <n v="125.69"/>
    <x v="0"/>
    <n v="0"/>
    <s v="2.1.9.2"/>
    <s v="Ex-Ante"/>
    <d v="2016-11-03T00:00:00"/>
    <d v="2016-12-30T00:00:00"/>
    <s v=""/>
    <s v="BRB3601"/>
    <x v="1"/>
    <s v="3.11"/>
    <d v="2016-12-31T00:00:00"/>
    <s v="X"/>
    <s v="DGC"/>
  </r>
  <r>
    <s v="3.12"/>
    <s v="COMPESA"/>
    <s v="SERVIÇOS QUE NÃO SÃO CONSULTORIA"/>
    <x v="113"/>
    <x v="1"/>
    <m/>
    <s v="Sistema Nacional (SN)"/>
    <m/>
    <s v="6185/2016"/>
    <n v="94.13"/>
    <x v="1"/>
    <n v="1"/>
    <s v="2.1.12.3"/>
    <s v="Sistema Nacional"/>
    <d v="2016-05-25T00:00:00"/>
    <d v="2016-09-01T00:00:00"/>
    <s v="Pregão Eletrônico"/>
    <s v="BRB3437"/>
    <x v="1"/>
    <s v="3.12"/>
    <d v="2016-09-30T00:00:00"/>
    <s v="X"/>
    <s v="DGC"/>
  </r>
  <r>
    <s v="3.13"/>
    <s v="APAC"/>
    <s v="SERVIÇOS QUE NÃO SÃO CONSULTORIA"/>
    <x v="114"/>
    <x v="2"/>
    <m/>
    <s v="Licitação Pública Nacional (LPN)"/>
    <m/>
    <s v=""/>
    <n v="0"/>
    <x v="0"/>
    <n v="0"/>
    <s v="2.3.2.3"/>
    <s v="Ex-Post"/>
    <s v="N/A"/>
    <s v="N/A"/>
    <s v=""/>
    <m/>
    <x v="3"/>
    <s v="3.13"/>
    <s v=""/>
    <s v="X"/>
    <s v="APAC"/>
  </r>
  <r>
    <s v="3.14"/>
    <s v="APAC"/>
    <s v="SERVIÇOS QUE NÃO SÃO CONSULTORIA"/>
    <x v="115"/>
    <x v="2"/>
    <m/>
    <s v="Comparação de Preços (CP) "/>
    <m/>
    <s v="6882/2017"/>
    <n v="28.43"/>
    <x v="0"/>
    <n v="0"/>
    <s v="2.3.6.4"/>
    <s v="Ex-Post"/>
    <d v="2017-08-20T00:00:00"/>
    <d v="2017-09-26T00:00:00"/>
    <s v=""/>
    <s v="CBR-676/2017"/>
    <x v="0"/>
    <s v="3.14"/>
    <d v="2017-09-30T00:00:00"/>
    <s v="X"/>
    <s v="APAC"/>
  </r>
  <r>
    <s v="3.15"/>
    <s v="COMPESA"/>
    <s v="SERVIÇOS QUE NÃO SÃO CONSULTORIA"/>
    <x v="116"/>
    <x v="2"/>
    <m/>
    <s v="Comparação de Preços (CP) "/>
    <m/>
    <s v="6905/2017"/>
    <n v="32.96"/>
    <x v="0"/>
    <n v="0"/>
    <s v="2.3.11.1"/>
    <s v="Ex-Post"/>
    <d v="2017-03-30T00:00:00"/>
    <d v="2018-02-20T00:00:00"/>
    <s v=""/>
    <s v="CBR-41/2018"/>
    <x v="1"/>
    <s v="3.15"/>
    <d v="2018-02-28T00:00:00"/>
    <s v="ANALISE"/>
    <s v="DNN"/>
  </r>
  <r>
    <s v="3.16"/>
    <s v="COMPESA"/>
    <s v="SERVIÇOS QUE NÃO SÃO CONSULTORIA"/>
    <x v="117"/>
    <x v="2"/>
    <m/>
    <s v="Contratação Direta (CD)"/>
    <m/>
    <s v="Contratação Direta"/>
    <n v="552.27"/>
    <x v="0"/>
    <n v="0"/>
    <s v="2.3.17.1"/>
    <s v="Ex-Ante"/>
    <d v="2017-09-30T00:00:00"/>
    <s v="?"/>
    <m/>
    <m/>
    <x v="5"/>
    <s v="3.16"/>
    <s v=""/>
    <s v="X"/>
    <s v="DMA"/>
  </r>
  <r>
    <s v="3.17"/>
    <s v="COMPESA"/>
    <s v="SERVIÇOS QUE NÃO SÃO CONSULTORIA"/>
    <x v="118"/>
    <x v="0"/>
    <m/>
    <s v="Contratação Direta (CD)"/>
    <m/>
    <s v=""/>
    <n v="909.88"/>
    <x v="0"/>
    <n v="0"/>
    <s v="2.2.17.7"/>
    <s v="Ex-Ante"/>
    <d v="2018-08-15T00:00:00"/>
    <d v="2018-12-18T00:00:00"/>
    <s v=""/>
    <m/>
    <x v="4"/>
    <s v="3.17"/>
    <d v="2018-12-31T00:00:00"/>
    <s v="X"/>
    <s v="DTE"/>
  </r>
  <r>
    <s v="3.18"/>
    <s v="COMPESA"/>
    <s v="SERVIÇOS QUE NÃO SÃO CONSULTORIA"/>
    <x v="119"/>
    <x v="0"/>
    <m/>
    <s v="Licitação Pública Nacional (LPN)"/>
    <m/>
    <s v="7448/2018"/>
    <n v="590.94000000000005"/>
    <x v="0"/>
    <n v="0"/>
    <s v="2.2.17.8"/>
    <s v="Ex-Post"/>
    <d v="2018-05-12T00:00:00"/>
    <d v="2018-10-12T00:00:00"/>
    <s v=""/>
    <m/>
    <x v="5"/>
    <s v="3.18"/>
    <d v="2018-10-31T00:00:00"/>
    <s v="X"/>
    <s v="DTE"/>
  </r>
  <r>
    <s v="3.19"/>
    <s v="COMPESA"/>
    <s v="SERVIÇOS QUE NÃO SÃO CONSULTORIA"/>
    <x v="120"/>
    <x v="0"/>
    <m/>
    <s v="Licitação Pública Nacional (LPN)"/>
    <m/>
    <s v=""/>
    <n v="0"/>
    <x v="0"/>
    <n v="0"/>
    <s v="2.2.17.9"/>
    <s v="Ex-Post"/>
    <s v="N/A"/>
    <s v="N/A"/>
    <s v=""/>
    <s v="N/A"/>
    <x v="3"/>
    <s v="3.19"/>
    <s v=""/>
    <s v="X"/>
    <s v="DTE"/>
  </r>
  <r>
    <s v="3.20"/>
    <s v="COMPESA"/>
    <s v="SERVIÇOS QUE NÃO SÃO CONSULTORIA"/>
    <x v="121"/>
    <x v="2"/>
    <m/>
    <s v="Licitação Pública Nacional (LPN)"/>
    <m/>
    <s v="Mudar o PA"/>
    <n v="276.14"/>
    <x v="0"/>
    <n v="0"/>
    <s v="2.3.2.6"/>
    <s v="Ex-Post"/>
    <d v="2018-08-15T00:00:00"/>
    <d v="2018-11-25T00:00:00"/>
    <s v=""/>
    <m/>
    <x v="4"/>
    <s v="3.20"/>
    <d v="2018-11-30T00:00:00"/>
    <s v="X"/>
    <s v="DMA"/>
  </r>
  <r>
    <s v="3.21"/>
    <s v="COMPESA"/>
    <s v="SERVIÇOS QUE NÃO SÃO CONSULTORIA"/>
    <x v="122"/>
    <x v="2"/>
    <m/>
    <s v="Contratação Direta (CD)"/>
    <m/>
    <s v="Contratação Direta"/>
    <n v="93.61"/>
    <x v="0"/>
    <n v="0"/>
    <s v="2.3.12.2.2"/>
    <s v="Ex-Ante"/>
    <d v="2017-04-06T00:00:00"/>
    <d v="2018-04-19T00:00:00"/>
    <s v=""/>
    <s v="Aguardando documentos para solicitar PRISM"/>
    <x v="1"/>
    <s v="3.21"/>
    <d v="2018-04-30T00:00:00"/>
    <s v="ANALISE"/>
    <s v="DPR"/>
  </r>
  <r>
    <s v="3.22"/>
    <s v="APAC"/>
    <s v="SERVIÇOS QUE NÃO SÃO CONSULTORIA"/>
    <x v="123"/>
    <x v="2"/>
    <m/>
    <s v="Licitação Pública Nacional (LPN)"/>
    <m/>
    <m/>
    <n v="828.41"/>
    <x v="0"/>
    <n v="0"/>
    <s v="2.3.2.5"/>
    <s v="Ex-Post"/>
    <d v="2018-08-15T00:00:00"/>
    <d v="2018-12-22T00:00:00"/>
    <m/>
    <m/>
    <x v="4"/>
    <s v="3.22"/>
    <d v="2018-12-31T00:00:00"/>
    <s v="D"/>
    <s v="APAC"/>
  </r>
  <r>
    <s v="3.23"/>
    <s v="APAC"/>
    <s v="SERVIÇOS QUE NÃO SÃO CONSULTORIA"/>
    <x v="124"/>
    <x v="2"/>
    <m/>
    <s v="Comparação de Preços (CP) "/>
    <m/>
    <m/>
    <n v="469.43"/>
    <x v="0"/>
    <n v="0"/>
    <s v="2.3.2.4"/>
    <s v="Ex-Post"/>
    <d v="2018-08-15T00:00:00"/>
    <d v="2018-12-18T00:00:00"/>
    <m/>
    <m/>
    <x v="4"/>
    <s v="3.23"/>
    <d v="2018-12-31T00:00:00"/>
    <s v="D"/>
    <s v="APAC"/>
  </r>
  <r>
    <s v="3.24"/>
    <s v="COMPESA"/>
    <s v="SERVIÇOS QUE NÃO SÃO CONSULTORIA"/>
    <x v="125"/>
    <x v="0"/>
    <m/>
    <s v="Licitação Pública Nacional (LPN)"/>
    <m/>
    <m/>
    <n v="1000"/>
    <x v="0"/>
    <n v="0"/>
    <s v="2.2.4.12"/>
    <s v="Ex-Post"/>
    <d v="2018-08-01T00:00:00"/>
    <d v="2018-12-01T00:00:00"/>
    <m/>
    <m/>
    <x v="4"/>
    <s v="3.24"/>
    <d v="2018-12-31T00:00:00"/>
    <s v="D"/>
    <s v="DTE"/>
  </r>
  <r>
    <s v="3.25"/>
    <s v="COMPESA"/>
    <s v="SERVIÇOS QUE NÃO SÃO CONSULTORIA"/>
    <x v="126"/>
    <x v="0"/>
    <m/>
    <s v="Licitação Pública Nacional (LPN)"/>
    <m/>
    <m/>
    <n v="250"/>
    <x v="0"/>
    <n v="0"/>
    <s v="2.2.8.9"/>
    <s v="Ex-Post"/>
    <d v="2018-08-01T00:00:00"/>
    <d v="2018-12-01T00:00:00"/>
    <m/>
    <m/>
    <x v="4"/>
    <s v="3.25"/>
    <d v="2018-12-31T00:00:00"/>
    <s v="D"/>
    <s v="DTE"/>
  </r>
  <r>
    <s v="4.1"/>
    <s v="COMPESA"/>
    <s v="CONSULTORIA FIRMAS"/>
    <x v="127"/>
    <x v="3"/>
    <m/>
    <s v="Seleção Baseada na Qualidade e Custo  (SBQC)"/>
    <m/>
    <s v="5053/2014"/>
    <n v="8883.1299999999992"/>
    <x v="0"/>
    <n v="0"/>
    <s v="1.1.1"/>
    <s v="Ex-Ante"/>
    <d v="2013-09-20T00:00:00"/>
    <d v="2014-08-14T00:00:00"/>
    <s v=""/>
    <s v="BR10648"/>
    <x v="1"/>
    <s v="4.01"/>
    <d v="2014-08-31T00:00:00"/>
    <s v="X"/>
    <s v="DNN"/>
  </r>
  <r>
    <s v="4.2"/>
    <s v="COMPESA"/>
    <s v="CONSULTORIA FIRMAS"/>
    <x v="128"/>
    <x v="3"/>
    <m/>
    <s v="Seleção Baseada na Qualidade e Custo  (SBQC)"/>
    <m/>
    <s v="5492/2014"/>
    <n v="5444.73"/>
    <x v="0"/>
    <n v="0"/>
    <s v="1.1.3"/>
    <s v="Ex-Ante"/>
    <d v="2014-03-11T00:00:00"/>
    <d v="2015-07-13T00:00:00"/>
    <s v=""/>
    <s v="BRB2902"/>
    <x v="1"/>
    <s v="4.02"/>
    <d v="2015-07-31T00:00:00"/>
    <s v="X"/>
    <s v="DNN"/>
  </r>
  <r>
    <s v="4.3"/>
    <s v="COMPESA"/>
    <s v="CONSULTORIA FIRMAS"/>
    <x v="129"/>
    <x v="1"/>
    <m/>
    <s v="Seleção Baseada na Qualidade e Custo  (SBQC)"/>
    <m/>
    <s v="5693/2015"/>
    <n v="206.37"/>
    <x v="0"/>
    <n v="0"/>
    <s v="2.1.6.1"/>
    <s v="Ex-Post"/>
    <d v="2014-11-28T00:00:00"/>
    <d v="2016-02-19T00:00:00"/>
    <s v=""/>
    <s v="BR11374"/>
    <x v="0"/>
    <s v="4.03"/>
    <d v="2016-02-29T00:00:00"/>
    <s v="X"/>
    <s v="DGC"/>
  </r>
  <r>
    <s v="4.4"/>
    <s v="COMPESA"/>
    <s v="CONSULTORIA FIRMAS"/>
    <x v="130"/>
    <x v="1"/>
    <m/>
    <s v="Seleção Baseada na Qualidade e Custo  (SBQC)"/>
    <m/>
    <s v="6249/2015"/>
    <n v="455.15"/>
    <x v="0"/>
    <n v="0"/>
    <s v="2.1.9.1"/>
    <s v="Ex-Post"/>
    <d v="2015-01-16T00:00:00"/>
    <d v="2016-06-30T00:00:00"/>
    <s v=""/>
    <s v="BR11482"/>
    <x v="0"/>
    <s v="4.04"/>
    <d v="2016-06-30T00:00:00"/>
    <s v="X"/>
    <s v="DAM"/>
  </r>
  <r>
    <s v="4.5"/>
    <s v="COMPESA"/>
    <s v="CONSULTORIA FIRMAS"/>
    <x v="131"/>
    <x v="0"/>
    <m/>
    <s v="Seleção Baseada na Qualidade e Custo  (SBQC)"/>
    <n v="2"/>
    <s v="5650/2015"/>
    <n v="864.45"/>
    <x v="0"/>
    <n v="0"/>
    <s v="2.2.2.1 / 2.2.5.1"/>
    <s v="Ex-Ante"/>
    <d v="2014-03-20T00:00:00"/>
    <d v="2016-03-14T00:00:00"/>
    <s v=""/>
    <s v="BR11440"/>
    <x v="1"/>
    <s v="4.05"/>
    <d v="2016-03-31T00:00:00"/>
    <s v="X"/>
    <s v="DNN"/>
  </r>
  <r>
    <s v="4.6"/>
    <s v="COMPESA"/>
    <s v="CONSULTORIA FIRMAS"/>
    <x v="132"/>
    <x v="0"/>
    <m/>
    <s v="Seleção Baseada na Qualidade e Custo  (SBQC)"/>
    <m/>
    <s v="5649/2015"/>
    <n v="998.43"/>
    <x v="0"/>
    <n v="0"/>
    <s v="2.2.4.1"/>
    <s v="Ex-Ante"/>
    <d v="2014-08-14T00:00:00"/>
    <d v="2016-06-30T00:00:00"/>
    <s v=""/>
    <s v="BR11489"/>
    <x v="1"/>
    <s v="4.06"/>
    <d v="2016-06-30T00:00:00"/>
    <s v="X"/>
    <s v="DNN"/>
  </r>
  <r>
    <s v="4.7"/>
    <s v="COMPESA"/>
    <s v="CONSULTORIA FIRMAS"/>
    <x v="133"/>
    <x v="2"/>
    <m/>
    <s v="Seleção Baseada na Qualificação do Consultor (SQC)"/>
    <m/>
    <s v="5445/2014"/>
    <n v="118.77"/>
    <x v="0"/>
    <n v="0"/>
    <s v="2.3.12.1"/>
    <s v="Ex-Ante"/>
    <d v="2014-03-20T00:00:00"/>
    <d v="2015-03-27T00:00:00"/>
    <s v=""/>
    <s v="BR10963"/>
    <x v="0"/>
    <s v="4.07"/>
    <d v="2015-03-31T00:00:00"/>
    <s v="X"/>
    <s v="DPR"/>
  </r>
  <r>
    <s v="4.8"/>
    <s v="CPRH"/>
    <s v="CONSULTORIA FIRMAS"/>
    <x v="134"/>
    <x v="2"/>
    <m/>
    <s v="Seleção Baseada na Qualificação do Consultor (SQC)"/>
    <m/>
    <s v="5636/2015"/>
    <n v="55.73"/>
    <x v="0"/>
    <n v="0"/>
    <s v="2.3.15.2"/>
    <s v="Ex-Post"/>
    <d v="2014-09-09T00:00:00"/>
    <d v="2015-12-15T00:00:00"/>
    <s v=""/>
    <s v="BR11208"/>
    <x v="0"/>
    <s v="4.08"/>
    <d v="2015-12-31T00:00:00"/>
    <s v="X"/>
    <s v="CPRH"/>
  </r>
  <r>
    <s v="4.9"/>
    <s v="CPRH"/>
    <s v="CONSULTORIA FIRMAS"/>
    <x v="135"/>
    <x v="2"/>
    <m/>
    <s v="Seleção Baseada na Qualidade e Custo  (SBQC)"/>
    <m/>
    <s v="5879/2015"/>
    <n v="259.31"/>
    <x v="0"/>
    <n v="0"/>
    <s v="2.3.15.3"/>
    <s v="Ex-Post"/>
    <d v="2014-10-01T00:00:00"/>
    <d v="2016-08-16T00:00:00"/>
    <s v=""/>
    <s v="BR11564"/>
    <x v="0"/>
    <s v="4.09"/>
    <d v="2016-08-31T00:00:00"/>
    <s v="X"/>
    <s v="CPRH"/>
  </r>
  <r>
    <s v="4.10"/>
    <s v="COMPESA"/>
    <s v="CONSULTORIA FIRMAS"/>
    <x v="136"/>
    <x v="0"/>
    <m/>
    <s v="Seleção Baseada na Qualificação do Consultor (SQC)"/>
    <m/>
    <s v="6709/2017"/>
    <n v="99.49"/>
    <x v="0"/>
    <n v="0"/>
    <s v="2.2.15.9"/>
    <s v="Ex-Ante"/>
    <d v="2016-10-28T00:00:00"/>
    <d v="2017-07-14T00:00:00"/>
    <s v=""/>
    <s v="BR11830"/>
    <x v="0"/>
    <s v="4.10"/>
    <d v="2017-07-31T00:00:00"/>
    <s v="X"/>
    <s v="DNN"/>
  </r>
  <r>
    <s v="4.11"/>
    <s v="COMPESA"/>
    <s v="CONSULTORIA FIRMAS"/>
    <x v="137"/>
    <x v="4"/>
    <m/>
    <s v="Contratação Direta (CD)"/>
    <m/>
    <s v="6541/2016_x000a_6752/2017"/>
    <n v="216.51"/>
    <x v="0"/>
    <n v="0"/>
    <s v="3.1.1"/>
    <s v="Ex-Ante"/>
    <s v="N/A"/>
    <d v="2017-02-22T00:00:00"/>
    <s v=""/>
    <s v="BR11763"/>
    <x v="1"/>
    <s v="4.11"/>
    <d v="2017-02-28T00:00:00"/>
    <s v="X"/>
    <s v="DNN"/>
  </r>
  <r>
    <s v="4.12"/>
    <s v="COMPESA"/>
    <s v="CONSULTORIA FIRMAS"/>
    <x v="138"/>
    <x v="0"/>
    <m/>
    <s v="Seleção Baseada na Qualidade e Custo  (SBQC)"/>
    <n v="2"/>
    <s v="5594/2014"/>
    <n v="1518.55"/>
    <x v="0"/>
    <n v="0"/>
    <s v="2.2.3.4 / 2.2.6.6"/>
    <s v="Ex-Ante"/>
    <d v="2014-03-20T00:00:00"/>
    <d v="2015-08-24T00:00:00"/>
    <s v=""/>
    <s v="BR11053"/>
    <x v="0"/>
    <s v="4.12"/>
    <d v="2015-08-31T00:00:00"/>
    <s v="X"/>
    <s v="DNN"/>
  </r>
  <r>
    <s v="4.13"/>
    <s v="COMPESA"/>
    <s v="CONSULTORIA FIRMAS"/>
    <x v="139"/>
    <x v="0"/>
    <m/>
    <s v="Seleção Baseada na Qualidade e Custo  (SBQC)"/>
    <m/>
    <s v="06656/2017"/>
    <n v="723.71"/>
    <x v="0"/>
    <n v="0"/>
    <s v="2.2.7.4"/>
    <s v="Ex-Post"/>
    <d v="2015-04-15T00:00:00"/>
    <d v="2017-06-14T00:00:00"/>
    <s v=""/>
    <s v="CBR-676/2017"/>
    <x v="1"/>
    <s v="4.13"/>
    <d v="2017-06-30T00:00:00"/>
    <s v="X"/>
    <s v="DNN"/>
  </r>
  <r>
    <s v="4.14"/>
    <s v="COMPESA"/>
    <s v="CONSULTORIA FIRMAS"/>
    <x v="140"/>
    <x v="0"/>
    <m/>
    <s v="Seleção Baseada na Qualidade e Custo  (SBQC)"/>
    <m/>
    <s v="6774/2017"/>
    <n v="842.33"/>
    <x v="0"/>
    <n v="0"/>
    <s v="2.2.8.3"/>
    <s v="Ex-Post"/>
    <d v="2016-05-18T00:00:00"/>
    <d v="2017-08-01T00:00:00"/>
    <s v=""/>
    <s v="CBR-676/2017"/>
    <x v="1"/>
    <s v="4.14"/>
    <d v="2017-08-31T00:00:00"/>
    <s v="X"/>
    <s v="DNN"/>
  </r>
  <r>
    <s v="4.15"/>
    <s v="APAC"/>
    <s v="CONSULTORIA FIRMAS"/>
    <x v="141"/>
    <x v="2"/>
    <m/>
    <s v="Seleção Baseada na Qualificação do Consultor (SQC)"/>
    <m/>
    <s v="5444/2014"/>
    <n v="89.87"/>
    <x v="0"/>
    <n v="0"/>
    <s v="2.3.3.1"/>
    <s v="Ex-Post"/>
    <d v="2014-07-23T00:00:00"/>
    <d v="2015-06-12T00:00:00"/>
    <s v=""/>
    <s v="BR11010"/>
    <x v="0"/>
    <s v="4.15"/>
    <d v="2015-06-30T00:00:00"/>
    <s v="X"/>
    <s v="APAC"/>
  </r>
  <r>
    <s v="4.16"/>
    <s v="APAC"/>
    <s v="CONSULTORIA FIRMAS"/>
    <x v="142"/>
    <x v="2"/>
    <m/>
    <s v="Seleção Baseada na Qualidade e Custo  (SBQC)"/>
    <m/>
    <s v="6116/2016"/>
    <n v="619.45000000000005"/>
    <x v="0"/>
    <n v="0"/>
    <s v="2.3.4.1"/>
    <s v="Ex-Ante"/>
    <d v="2015-04-22T00:00:00"/>
    <d v="2016-12-30T00:00:00"/>
    <s v=""/>
    <s v="BR11749_x000a_BR11774"/>
    <x v="1"/>
    <s v="4.16"/>
    <d v="2016-12-31T00:00:00"/>
    <s v="X"/>
    <s v="APAC"/>
  </r>
  <r>
    <s v="4.17"/>
    <s v="COMPESA"/>
    <s v="CONSULTORIA FIRMAS"/>
    <x v="143"/>
    <x v="2"/>
    <m/>
    <s v="Seleção Baseada na Qualificação do Consultor (SQC)"/>
    <m/>
    <s v="5551/2014"/>
    <n v="62.27"/>
    <x v="0"/>
    <n v="0"/>
    <s v="2.3.16.1"/>
    <s v="Ex-Post"/>
    <d v="2014-08-19T00:00:00"/>
    <d v="2015-04-20T00:00:00"/>
    <s v=""/>
    <s v="BR10969"/>
    <x v="0"/>
    <s v="4.17"/>
    <d v="2015-04-30T00:00:00"/>
    <s v="X"/>
    <s v="DNN"/>
  </r>
  <r>
    <s v="4.18"/>
    <s v="APAC"/>
    <s v="CONSULTORIA FIRMAS"/>
    <x v="144"/>
    <x v="2"/>
    <m/>
    <s v="Seleção Baseada na Qualidade e Custo  (SBQC)"/>
    <m/>
    <s v="5619/2015"/>
    <n v="318.55"/>
    <x v="0"/>
    <n v="0"/>
    <s v="2.3.5.1"/>
    <s v="Ex-Post"/>
    <d v="2014-10-01T00:00:00"/>
    <d v="2016-04-01T00:00:00"/>
    <s v=""/>
    <s v="BR11427"/>
    <x v="0"/>
    <s v="4.18"/>
    <d v="2016-04-30T00:00:00"/>
    <s v="X"/>
    <s v="APAC"/>
  </r>
  <r>
    <s v="4.19"/>
    <s v="COMPESA"/>
    <s v="CONSULTORIA FIRMAS"/>
    <x v="145"/>
    <x v="0"/>
    <m/>
    <s v="Seleção Baseada na Qualidade e Custo  (SBQC)"/>
    <m/>
    <s v="5779/2015"/>
    <n v="1088.33"/>
    <x v="0"/>
    <n v="0"/>
    <s v="2.2.3.1"/>
    <s v="Ex-Post"/>
    <d v="2015-02-04T00:00:00"/>
    <d v="2015-02-04T00:00:00"/>
    <s v=""/>
    <s v="CBR-676/2017"/>
    <x v="1"/>
    <s v="4.19"/>
    <d v="2015-02-28T00:00:00"/>
    <s v="X"/>
    <s v="DNN"/>
  </r>
  <r>
    <s v="4.20"/>
    <s v="COMPESA"/>
    <s v="CONSULTORIA FIRMAS"/>
    <x v="146"/>
    <x v="0"/>
    <m/>
    <s v="Seleção Baseada na Qualidade e Custo  (SBQC)"/>
    <m/>
    <s v="6788/2017"/>
    <n v="741.48"/>
    <x v="0"/>
    <n v="0"/>
    <s v="2.2.1.1"/>
    <s v="Ex-Post"/>
    <d v="2015-09-15T00:00:00"/>
    <d v="2017-12-07T00:00:00"/>
    <s v=""/>
    <s v="CBR-676/2017"/>
    <x v="1"/>
    <s v="4.20"/>
    <d v="2017-12-31T00:00:00"/>
    <s v="ANALISE"/>
    <s v="DNN"/>
  </r>
  <r>
    <s v="4.21"/>
    <s v="COMPESA"/>
    <s v="CONSULTORIA FIRMAS"/>
    <x v="147"/>
    <x v="1"/>
    <m/>
    <s v="Seleção Baseada na Qualificação do Consultor (SQC)"/>
    <m/>
    <s v="6273/2016"/>
    <n v="241.57"/>
    <x v="0"/>
    <n v="0"/>
    <s v="2.1.7.1"/>
    <s v="Ex-Ante"/>
    <d v="2016-02-24T00:00:00"/>
    <d v="2016-10-04T00:00:00"/>
    <s v=""/>
    <s v="BR11693"/>
    <x v="0"/>
    <s v="4.21"/>
    <d v="2016-10-31T00:00:00"/>
    <s v="X"/>
    <s v="DRM"/>
  </r>
  <r>
    <s v="4.22"/>
    <s v="APAC"/>
    <s v="CONSULTORIA FIRMAS"/>
    <x v="148"/>
    <x v="2"/>
    <m/>
    <s v="Seleção Baseada na Qualidade e Custo  (SBQC)"/>
    <m/>
    <s v="5620/2015"/>
    <n v="125.67"/>
    <x v="0"/>
    <n v="0"/>
    <s v="2.3.2.1"/>
    <s v="Ex-Post"/>
    <d v="2014-10-01T00:00:00"/>
    <d v="2016-05-25T00:00:00"/>
    <s v=""/>
    <s v="BR11470"/>
    <x v="0"/>
    <s v="4.22"/>
    <d v="2016-05-31T00:00:00"/>
    <s v="X"/>
    <s v="APAC"/>
  </r>
  <r>
    <s v="4.23"/>
    <s v="APAC"/>
    <s v="CONSULTORIA FIRMAS"/>
    <x v="149"/>
    <x v="2"/>
    <m/>
    <s v="Contratação Direta (CD)"/>
    <m/>
    <s v="Contratação Direta"/>
    <n v="248.15"/>
    <x v="0"/>
    <n v="0"/>
    <s v="2.3.1.1"/>
    <s v="Ex-Ante"/>
    <d v="2016-09-06T00:00:00"/>
    <d v="2017-11-14T00:00:00"/>
    <s v=""/>
    <s v="CT/UGP/PSA IPOJUCA 128/2018 18/04/2018"/>
    <x v="1"/>
    <s v="4.23"/>
    <d v="2017-11-30T00:00:00"/>
    <s v="X"/>
    <s v="APAC"/>
  </r>
  <r>
    <s v="4.24"/>
    <s v="APAC"/>
    <s v="CONSULTORIA FIRMAS"/>
    <x v="150"/>
    <x v="2"/>
    <m/>
    <s v="Seleção Baseada na Qualidade e Custo  (SBQC)"/>
    <m/>
    <s v="6953/2017"/>
    <n v="129.43"/>
    <x v="0"/>
    <n v="0"/>
    <s v="2.3.3.2"/>
    <s v="Ex-Ante"/>
    <d v="2016-12-20T00:00:00"/>
    <d v="2018-03-15T00:00:00"/>
    <s v=""/>
    <s v="BR11923"/>
    <x v="1"/>
    <s v="4.24"/>
    <d v="2018-03-31T00:00:00"/>
    <s v="ANALISE"/>
    <s v="APAC"/>
  </r>
  <r>
    <s v="4.25"/>
    <s v="CPRH"/>
    <s v="CONSULTORIA FIRMAS"/>
    <x v="151"/>
    <x v="2"/>
    <m/>
    <s v="Seleção Baseada na Qualidade e Custo  (SBQC)"/>
    <m/>
    <s v="6375/2016"/>
    <n v="542.57000000000005"/>
    <x v="0"/>
    <n v="0"/>
    <s v="2.3.13.1"/>
    <s v="Ex-Ante"/>
    <d v="2016-04-05T00:00:00"/>
    <d v="2017-10-02T00:00:00"/>
    <s v=""/>
    <s v="Aguardando PRISM"/>
    <x v="1"/>
    <s v="4.25"/>
    <d v="2017-10-31T00:00:00"/>
    <s v="X"/>
    <s v="CPRH"/>
  </r>
  <r>
    <s v="4.26"/>
    <s v="CPRH"/>
    <s v="CONSULTORIA FIRMAS"/>
    <x v="152"/>
    <x v="2"/>
    <m/>
    <s v="Seleção Baseada na Qualificação do Consultor (SQC)"/>
    <m/>
    <s v="6627/2016"/>
    <n v="213.77"/>
    <x v="0"/>
    <n v="0"/>
    <s v="2.3.13.2"/>
    <s v="Ex-Ante"/>
    <d v="2016-07-08T00:00:00"/>
    <d v="2017-10-25T00:00:00"/>
    <s v=""/>
    <s v="BR11855"/>
    <x v="1"/>
    <s v="4.26"/>
    <d v="2017-10-31T00:00:00"/>
    <s v="X"/>
    <s v="CPRH"/>
  </r>
  <r>
    <s v="4.27"/>
    <s v="COMPESA"/>
    <s v="CONSULTORIA FIRMAS"/>
    <x v="153"/>
    <x v="1"/>
    <m/>
    <s v="Contratação Direta (CD)"/>
    <m/>
    <s v="6523/2016"/>
    <n v="545.79"/>
    <x v="0"/>
    <n v="0"/>
    <s v="2.1.12.2"/>
    <s v="Ex-Ante"/>
    <d v="2016-11-03T00:00:00"/>
    <d v="2016-11-04T00:00:00"/>
    <s v=""/>
    <s v="BR11687"/>
    <x v="1"/>
    <s v="4.27"/>
    <d v="2016-11-30T00:00:00"/>
    <s v="X"/>
    <s v="DGC"/>
  </r>
  <r>
    <s v="4.28"/>
    <s v="COMPESA"/>
    <s v="CONSULTORIA FIRMAS"/>
    <x v="154"/>
    <x v="0"/>
    <m/>
    <s v="Seleção Baseada na Qualidade e Custo  (SBQC)"/>
    <m/>
    <s v=""/>
    <n v="0"/>
    <x v="0"/>
    <n v="0"/>
    <s v="2.2.4.4"/>
    <s v="Ex-Post"/>
    <s v="N/A"/>
    <s v="N/A"/>
    <s v=""/>
    <s v="N/A"/>
    <x v="3"/>
    <s v="4.28"/>
    <s v=""/>
    <s v="X"/>
    <s v="DNN"/>
  </r>
  <r>
    <s v="4.29"/>
    <s v="COMPESA"/>
    <s v="CONSULTORIA FIRMAS"/>
    <x v="155"/>
    <x v="0"/>
    <m/>
    <s v="Seleção Baseada na Qualificação do Consultor (SQC)"/>
    <m/>
    <s v="6236/2016"/>
    <n v="235.96"/>
    <x v="0"/>
    <n v="0"/>
    <s v="2.2.14.1"/>
    <s v="Ex-Ante"/>
    <d v="2016-02-03T00:00:00"/>
    <d v="2016-09-16T00:00:00"/>
    <s v=""/>
    <s v="BR11735"/>
    <x v="0"/>
    <s v="4.29"/>
    <d v="2016-09-30T00:00:00"/>
    <s v="X"/>
    <s v="DNN"/>
  </r>
  <r>
    <s v="4.30"/>
    <s v="COMPESA"/>
    <s v="CONSULTORIA FIRMAS"/>
    <x v="156"/>
    <x v="0"/>
    <m/>
    <s v="Seleção Baseada na Qualidade e Custo  (SBQC)"/>
    <m/>
    <s v="6392/2016"/>
    <n v="334.8"/>
    <x v="0"/>
    <n v="0"/>
    <s v="2.2.8.5"/>
    <s v="Ex-Ante"/>
    <d v="2017-03-04T00:00:00"/>
    <d v="2018-02-20T00:00:00"/>
    <s v=""/>
    <s v="Documentação Pronta  para envio - Carta 186/2018"/>
    <x v="1"/>
    <s v="4.30"/>
    <d v="2018-02-28T00:00:00"/>
    <s v="ANALISE"/>
    <s v="DNN"/>
  </r>
  <r>
    <s v="4.31"/>
    <s v="APAC"/>
    <s v="CONSULTORIA FIRMAS"/>
    <x v="157"/>
    <x v="2"/>
    <m/>
    <s v="Seleção Baseada na Qualidade e Custo  (SBQC)"/>
    <m/>
    <s v="6818/2017"/>
    <n v="229.89"/>
    <x v="0"/>
    <n v="0"/>
    <s v="2.3.3.4"/>
    <s v="Ex-Ante"/>
    <d v="2016-06-29T00:00:00"/>
    <d v="2017-12-19T00:00:00"/>
    <s v=""/>
    <s v="BR11924"/>
    <x v="1"/>
    <s v="4.31"/>
    <d v="2017-12-31T00:00:00"/>
    <s v="ANALISE"/>
    <s v="APAC"/>
  </r>
  <r>
    <s v="4.32"/>
    <s v="APAC"/>
    <s v="CONSULTORIA FIRMAS"/>
    <x v="158"/>
    <x v="2"/>
    <m/>
    <s v="Seleção Baseada na Qualidade e Custo  (SBQC)"/>
    <m/>
    <s v="6732/2017"/>
    <n v="393.08"/>
    <x v="0"/>
    <n v="0"/>
    <s v="2.3.8.1"/>
    <s v="Ex-Ante"/>
    <d v="2016-09-16T00:00:00"/>
    <d v="2017-10-20T00:00:00"/>
    <s v=""/>
    <s v="Aguardando envio de Carta"/>
    <x v="1"/>
    <s v="4.32"/>
    <d v="2017-10-31T00:00:00"/>
    <s v="X"/>
    <s v="APAC"/>
  </r>
  <r>
    <s v="4.33"/>
    <s v="APAC"/>
    <s v="CONSULTORIA FIRMAS"/>
    <x v="159"/>
    <x v="2"/>
    <m/>
    <s v="Seleção Baseada na Qualificação do Consultor (SQC)"/>
    <m/>
    <s v="6864/2017"/>
    <n v="113.87"/>
    <x v="0"/>
    <n v="0"/>
    <s v="2.3.9.1"/>
    <s v="Ex-Ante"/>
    <d v="2016-11-22T00:00:00"/>
    <d v="2017-10-17T00:00:00"/>
    <s v=""/>
    <s v="BR11854"/>
    <x v="1"/>
    <s v="4.33"/>
    <d v="2017-10-31T00:00:00"/>
    <s v="X"/>
    <s v="APAC"/>
  </r>
  <r>
    <s v="4.34"/>
    <s v="COMPESA"/>
    <s v="CONSULTORIA FIRMAS"/>
    <x v="160"/>
    <x v="0"/>
    <m/>
    <s v="Seleção Baseada na Qualidade e Custo  (SBQC)"/>
    <m/>
    <s v=""/>
    <n v="0"/>
    <x v="0"/>
    <n v="0"/>
    <s v="2.2.2.4"/>
    <s v="Ex-Ante"/>
    <d v="2017-08-18T00:00:00"/>
    <d v="2018-03-18T00:00:00"/>
    <m/>
    <s v=""/>
    <x v="3"/>
    <s v="4.34"/>
    <d v="2018-03-31T00:00:00"/>
    <s v="X"/>
    <s v="DNN"/>
  </r>
  <r>
    <s v="4.35"/>
    <s v="APAC"/>
    <s v="CONSULTORIA FIRMAS"/>
    <x v="161"/>
    <x v="2"/>
    <m/>
    <s v="Seleção Baseada na Qualidade e Custo  (SBQC)"/>
    <m/>
    <s v=""/>
    <n v="0"/>
    <x v="0"/>
    <n v="0"/>
    <s v="2.3.7.1"/>
    <s v="Ex-Ante"/>
    <s v="N/A"/>
    <s v="N/A"/>
    <s v=""/>
    <s v="N/A"/>
    <x v="3"/>
    <s v="4.35"/>
    <s v=""/>
    <s v="X"/>
    <s v="APAC"/>
  </r>
  <r>
    <s v="4.36"/>
    <s v="CPRH"/>
    <s v="CONSULTORIA FIRMAS"/>
    <x v="162"/>
    <x v="2"/>
    <m/>
    <s v="Seleção Baseada na Qualificação do Consultor (SQC)"/>
    <m/>
    <s v=""/>
    <n v="0"/>
    <x v="0"/>
    <n v="0"/>
    <s v="2.3.15.4"/>
    <s v="Ex-Ante"/>
    <s v="N/A"/>
    <s v="N/A"/>
    <s v=""/>
    <s v="N/A"/>
    <x v="3"/>
    <s v="4.36"/>
    <s v=""/>
    <s v="X"/>
    <s v="CPRH"/>
  </r>
  <r>
    <s v="4.37"/>
    <s v="COMPESA"/>
    <s v="CONSULTORIA FIRMAS"/>
    <x v="163"/>
    <x v="1"/>
    <m/>
    <s v="Seleção Baseada na Qualidade e Custo  (SBQC)"/>
    <m/>
    <s v="6670/2017"/>
    <n v="481.69"/>
    <x v="0"/>
    <n v="0"/>
    <s v="2.1.4.1"/>
    <s v="Ex-Ante"/>
    <d v="2016-09-15T00:00:00"/>
    <d v="2017-07-21T00:00:00"/>
    <s v=""/>
    <s v="BR11844"/>
    <x v="1"/>
    <s v="4.37"/>
    <d v="2017-07-31T00:00:00"/>
    <s v="X"/>
    <s v="DPR"/>
  </r>
  <r>
    <s v="4.38"/>
    <s v="COMPESA"/>
    <s v="CONSULTORIA FIRMAS"/>
    <x v="164"/>
    <x v="1"/>
    <m/>
    <s v="Seleção Baseada na Qualidade e Custo  (SBQC)"/>
    <m/>
    <s v="6813/2017"/>
    <n v="286.92"/>
    <x v="0"/>
    <n v="0"/>
    <s v="2.1.4.2"/>
    <s v="Ex-Ante"/>
    <d v="2016-11-01T00:00:00"/>
    <d v="2017-09-28T00:00:00"/>
    <s v=""/>
    <s v="BR11884"/>
    <x v="1"/>
    <s v="4.38"/>
    <d v="2017-09-30T00:00:00"/>
    <s v="X"/>
    <s v="DPR"/>
  </r>
  <r>
    <s v="4.39"/>
    <s v="COMPESA"/>
    <s v="CONSULTORIA FIRMAS"/>
    <x v="165"/>
    <x v="1"/>
    <m/>
    <s v="Seleção Baseada na Qualificação do Consultor (SQC)"/>
    <m/>
    <s v=""/>
    <n v="0"/>
    <x v="0"/>
    <n v="0"/>
    <s v="2.1.4.3"/>
    <s v="Ex-Ante"/>
    <s v="N/A"/>
    <s v="N/A"/>
    <s v=""/>
    <s v="N/A"/>
    <x v="3"/>
    <s v="4.39"/>
    <s v=""/>
    <s v="X"/>
    <s v="DGC"/>
  </r>
  <r>
    <s v="4.40"/>
    <s v="COMPESA"/>
    <s v="CONSULTORIA FIRMAS"/>
    <x v="166"/>
    <x v="1"/>
    <m/>
    <s v="Seleção Baseada na Qualificação do Consultor (SQC)"/>
    <m/>
    <s v="6997/2017"/>
    <n v="122.19"/>
    <x v="0"/>
    <n v="0"/>
    <s v="2.1.4.4"/>
    <s v="Ex-Ante"/>
    <d v="2017-08-20T00:00:00"/>
    <d v="2018-02-19T00:00:00"/>
    <s v=""/>
    <s v="?"/>
    <x v="1"/>
    <s v="4.40"/>
    <d v="2018-02-28T00:00:00"/>
    <s v="ANALISE"/>
    <s v="DPR"/>
  </r>
  <r>
    <s v="4.41"/>
    <s v="COMPESA"/>
    <s v="CONSULTORIA FIRMAS"/>
    <x v="167"/>
    <x v="1"/>
    <m/>
    <s v="Seleção Baseada na Qualificação do Consultor (SQC)"/>
    <m/>
    <s v="6906/2017"/>
    <n v="146.36000000000001"/>
    <x v="0"/>
    <n v="0"/>
    <s v="2.1.8.2"/>
    <s v="Ex-Ante"/>
    <d v="2016-11-19T00:00:00"/>
    <d v="2017-08-29T00:00:00"/>
    <s v=""/>
    <s v="BR11873"/>
    <x v="1"/>
    <s v="4.41"/>
    <d v="2017-08-31T00:00:00"/>
    <s v="X"/>
    <s v="DTE"/>
  </r>
  <r>
    <s v="4.42"/>
    <s v="COMPESA"/>
    <s v="CONSULTORIA FIRMAS"/>
    <x v="168"/>
    <x v="0"/>
    <m/>
    <s v="Sistema Nacional (SN)"/>
    <m/>
    <s v="6392/2016"/>
    <n v="18.98"/>
    <x v="1"/>
    <n v="1"/>
    <s v="2.2.8.1"/>
    <s v="Sistema Nacional"/>
    <d v="2016-09-10T00:00:00"/>
    <d v="2017-01-13T00:00:00"/>
    <s v="Pregão Eletrônico"/>
    <s v="CBR76/2017"/>
    <x v="0"/>
    <s v="4.42"/>
    <d v="2017-01-31T00:00:00"/>
    <s v="X"/>
    <s v="DNN"/>
  </r>
  <r>
    <s v="4.43"/>
    <s v="COMPESA"/>
    <s v="CONSULTORIA FIRMAS"/>
    <x v="169"/>
    <x v="0"/>
    <m/>
    <s v="Seleção Baseada na Qualificação do Consultor (SQC)"/>
    <m/>
    <s v="6477/2016"/>
    <n v="134.57"/>
    <x v="0"/>
    <n v="0"/>
    <s v="2.2.14.5"/>
    <s v="Ex-Ante"/>
    <d v="2017-01-14T00:00:00"/>
    <d v="2017-08-17T00:00:00"/>
    <s v=""/>
    <s v="BRB11874"/>
    <x v="1"/>
    <s v="4.43"/>
    <d v="2017-08-31T00:00:00"/>
    <s v="X"/>
    <s v="DTE"/>
  </r>
  <r>
    <s v="4.44"/>
    <s v="COMPESA"/>
    <s v="CONSULTORIA FIRMAS"/>
    <x v="170"/>
    <x v="0"/>
    <m/>
    <s v="Seleção Baseada na Qualidade e Custo  (SBQC)"/>
    <m/>
    <s v="6862/2017"/>
    <n v="335.19"/>
    <x v="0"/>
    <n v="0"/>
    <s v="2.2.16.1"/>
    <s v="Ex-Ante"/>
    <d v="2016-11-29T00:00:00"/>
    <d v="2018-01-09T00:00:00"/>
    <s v=""/>
    <s v="BR11927"/>
    <x v="1"/>
    <s v="4.44"/>
    <d v="2018-01-31T00:00:00"/>
    <s v="ANALISE"/>
    <s v="DAM"/>
  </r>
  <r>
    <s v="4.45"/>
    <s v="COMPESA"/>
    <s v="CONSULTORIA FIRMAS"/>
    <x v="171"/>
    <x v="0"/>
    <m/>
    <s v="Sistema Nacional (SN)"/>
    <m/>
    <s v=""/>
    <n v="0"/>
    <x v="1"/>
    <n v="1"/>
    <s v="2.2.16.2"/>
    <s v="Sistema Nacional"/>
    <s v="N/A"/>
    <s v="N/A"/>
    <s v="Pregão Eletrônico"/>
    <m/>
    <x v="3"/>
    <s v="4.45"/>
    <s v=""/>
    <s v="X"/>
    <s v="DNN"/>
  </r>
  <r>
    <s v="4.46"/>
    <s v="COMPESA"/>
    <s v="CONSULTORIA FIRMAS"/>
    <x v="172"/>
    <x v="0"/>
    <m/>
    <s v="Sistema Nacional (SN)"/>
    <m/>
    <s v="5813/2015"/>
    <n v="155.66"/>
    <x v="1"/>
    <n v="1"/>
    <s v="2.2.17.1"/>
    <s v="Sistema Nacional"/>
    <d v="2015-06-30T00:00:00"/>
    <d v="2016-03-08T00:00:00"/>
    <s v="Pregão Eletrônico"/>
    <s v="BRB3392"/>
    <x v="0"/>
    <s v="4.46"/>
    <d v="2016-03-31T00:00:00"/>
    <s v="X"/>
    <s v="DTE"/>
  </r>
  <r>
    <s v="4.47"/>
    <s v="CPRH"/>
    <s v="CONSULTORIA FIRMAS"/>
    <x v="173"/>
    <x v="2"/>
    <m/>
    <s v="Contratação Direta (CD)"/>
    <m/>
    <s v=""/>
    <n v="0"/>
    <x v="0"/>
    <n v="0"/>
    <s v="2.3.15.8"/>
    <s v="Ex-Ante"/>
    <s v="N/A"/>
    <s v="N/A"/>
    <s v=""/>
    <s v="N/A"/>
    <x v="3"/>
    <s v="4.47"/>
    <s v=""/>
    <s v="X"/>
    <s v="CPRH"/>
  </r>
  <r>
    <s v="4.48"/>
    <s v="COMPESA"/>
    <s v="CONSULTORIA FIRMAS"/>
    <x v="174"/>
    <x v="2"/>
    <m/>
    <s v="Seleção Baseada na Qualificação do Consultor (SQC)"/>
    <m/>
    <s v="6579/2016"/>
    <n v="286.20999999999998"/>
    <x v="0"/>
    <n v="0"/>
    <s v="2.3.12.4"/>
    <s v="Ex-Ante"/>
    <d v="2016-08-24T00:00:00"/>
    <d v="2017-03-07T00:00:00"/>
    <s v=""/>
    <s v="BR11750"/>
    <x v="0"/>
    <s v="4.48"/>
    <d v="2017-03-31T00:00:00"/>
    <s v="X"/>
    <s v="DPR"/>
  </r>
  <r>
    <s v="4.49"/>
    <s v="COMPESA"/>
    <s v="CONSULTORIA FIRMAS"/>
    <x v="175"/>
    <x v="0"/>
    <m/>
    <s v="Seleção Baseada na Qualidade e Custo  (SBQC)"/>
    <m/>
    <s v="7332/2018"/>
    <n v="1712.42"/>
    <x v="0"/>
    <n v="0"/>
    <s v="2.2.17.15"/>
    <s v="Ex-Ante"/>
    <d v="2017-08-30T00:00:00"/>
    <d v="2018-09-18T00:00:00"/>
    <s v=""/>
    <m/>
    <x v="5"/>
    <s v="4.49"/>
    <d v="2018-09-30T00:00:00"/>
    <s v="X"/>
    <s v="DTE"/>
  </r>
  <r>
    <s v="4.50"/>
    <s v="COMPESA"/>
    <s v="CONSULTORIA FIRMAS"/>
    <x v="176"/>
    <x v="0"/>
    <m/>
    <s v="Contratação Direta (CD)"/>
    <m/>
    <s v="Contratação Direta"/>
    <n v="66.23"/>
    <x v="0"/>
    <n v="0"/>
    <s v="2.2.17.16"/>
    <s v="Ex-Ante"/>
    <d v="2018-04-11T00:00:00"/>
    <d v="2018-09-03T00:00:00"/>
    <s v=""/>
    <m/>
    <x v="5"/>
    <s v="4.50"/>
    <d v="2018-09-30T00:00:00"/>
    <s v="X"/>
    <s v="DTE"/>
  </r>
  <r>
    <s v="4.51"/>
    <s v="COMPESA"/>
    <s v="CONSULTORIA FIRMAS"/>
    <x v="177"/>
    <x v="1"/>
    <m/>
    <s v="Sistema Nacional (SN)"/>
    <m/>
    <s v=""/>
    <n v="0"/>
    <x v="1"/>
    <n v="1"/>
    <s v="2.1.4.5"/>
    <s v="Sistema Nacional"/>
    <s v="N/A"/>
    <s v="N/A"/>
    <s v="Pregão Eletrônico"/>
    <m/>
    <x v="3"/>
    <s v="4.51"/>
    <s v=""/>
    <s v="X"/>
    <s v=" DMA "/>
  </r>
  <r>
    <s v="4.52"/>
    <s v="COMPESA"/>
    <s v="CONSULTORIA FIRMAS"/>
    <x v="178"/>
    <x v="1"/>
    <m/>
    <s v="Sistema Nacional (SN)"/>
    <m/>
    <s v=""/>
    <n v="1655.87"/>
    <x v="1"/>
    <n v="1"/>
    <s v="2.1.13.1"/>
    <s v="Sistema Nacional"/>
    <d v="2018-08-30T00:00:00"/>
    <d v="2018-12-31T00:00:00"/>
    <s v="Pregão Eletrônico"/>
    <m/>
    <x v="4"/>
    <s v="4.52"/>
    <d v="2018-12-31T00:00:00"/>
    <s v="X"/>
    <s v="SDEC"/>
  </r>
  <r>
    <s v="4.53"/>
    <s v="COMPESA"/>
    <s v="CONSULTORIA FIRMAS"/>
    <x v="179"/>
    <x v="0"/>
    <m/>
    <s v="Seleção Baseada na Qualificação do Consultor (SQC)"/>
    <m/>
    <s v=""/>
    <n v="0"/>
    <x v="0"/>
    <n v="0"/>
    <s v="2.2.17.11"/>
    <s v="Ex-Post"/>
    <s v="N/A"/>
    <s v="N/A"/>
    <s v=""/>
    <s v="N/A"/>
    <x v="3"/>
    <s v="4.53"/>
    <s v=""/>
    <s v="X"/>
    <s v="DTE"/>
  </r>
  <r>
    <s v="4.54"/>
    <s v="COMPESA"/>
    <s v="CONSULTORIA FIRMAS"/>
    <x v="180"/>
    <x v="2"/>
    <m/>
    <s v="Seleção Baseada na Qualificação do Consultor (SQC)"/>
    <m/>
    <s v=""/>
    <n v="0"/>
    <x v="0"/>
    <n v="0"/>
    <s v="2.3.16.2"/>
    <s v="Ex-Post"/>
    <s v="N/A"/>
    <s v="N/A"/>
    <s v=""/>
    <s v="N/A"/>
    <x v="3"/>
    <s v="4.54"/>
    <s v=""/>
    <s v="X"/>
    <s v="DNN"/>
  </r>
  <r>
    <s v="4.55"/>
    <s v="COMPESA"/>
    <s v="CONSULTORIA FIRMAS"/>
    <x v="181"/>
    <x v="5"/>
    <m/>
    <s v="Seleção Baseada na Qualidade e Custo  (SBQC)"/>
    <m/>
    <s v=""/>
    <n v="760.33"/>
    <x v="0"/>
    <n v="0"/>
    <s v="3.2.2"/>
    <s v="Ex-Ante"/>
    <d v="2019-01-01T00:00:00"/>
    <d v="2019-05-06T00:00:00"/>
    <s v=""/>
    <m/>
    <x v="4"/>
    <s v="4.55"/>
    <d v="2019-05-31T00:00:00"/>
    <s v="X"/>
    <s v="DNN"/>
  </r>
  <r>
    <s v="4.56"/>
    <s v="COMPESA"/>
    <s v="CONSULTORIA FIRMAS"/>
    <x v="182"/>
    <x v="1"/>
    <m/>
    <s v="Contratação Direta (CD)"/>
    <m/>
    <s v="Contratação Direta"/>
    <n v="184.62"/>
    <x v="0"/>
    <n v="0"/>
    <s v="2.1.12.7"/>
    <s v="Ex-Ante"/>
    <d v="2018-03-02T00:00:00"/>
    <d v="2018-06-27T00:00:00"/>
    <s v=""/>
    <m/>
    <x v="1"/>
    <s v="4.56"/>
    <d v="2018-06-30T00:00:00"/>
    <s v="ANALISE"/>
    <s v="DMA"/>
  </r>
  <r>
    <s v="4.57"/>
    <s v="COMPESA"/>
    <s v="CONSULTORIA FIRMAS"/>
    <x v="183"/>
    <x v="0"/>
    <m/>
    <s v="Seleção Baseada na Qualidade e Custo  (SBQC)"/>
    <m/>
    <s v=""/>
    <n v="262.26"/>
    <x v="0"/>
    <n v="0"/>
    <s v="2.2.16.4"/>
    <s v="Ex-Post"/>
    <d v="2018-08-15T00:00:00"/>
    <d v="2018-12-31T00:00:00"/>
    <s v=""/>
    <m/>
    <x v="4"/>
    <s v="4.57"/>
    <d v="2018-12-31T00:00:00"/>
    <s v="Nova_Aquisição"/>
    <s v="DAM"/>
  </r>
  <r>
    <s v="4.58"/>
    <s v="COMPESA"/>
    <s v="CONSULTORIA FIRMAS"/>
    <x v="184"/>
    <x v="0"/>
    <m/>
    <s v="Seleção Baseada na Qualidade e Custo  (SBQC)"/>
    <m/>
    <s v="?"/>
    <n v="2381.41"/>
    <x v="0"/>
    <n v="0"/>
    <s v="2.2.18"/>
    <s v="Ex-Post"/>
    <d v="2017-08-18T00:00:00"/>
    <d v="2018-12-31T00:00:00"/>
    <s v=""/>
    <m/>
    <x v="5"/>
    <s v="4.58"/>
    <d v="2018-12-31T00:00:00"/>
    <s v="D"/>
    <s v="DNN"/>
  </r>
  <r>
    <s v="5.1"/>
    <s v="COMPESA"/>
    <s v="CONSULTORIA INDIVIDUAIS"/>
    <x v="185"/>
    <x v="1"/>
    <m/>
    <s v="Comparação de Qualificações (3 CV)"/>
    <m/>
    <s v="5137/2014"/>
    <n v="348.2"/>
    <x v="0"/>
    <n v="0"/>
    <s v="2.1.11.1"/>
    <s v="Ex-Post"/>
    <d v="2014-03-19T00:00:00"/>
    <d v="2014-06-16T00:00:00"/>
    <s v=""/>
    <s v="BR10544"/>
    <x v="1"/>
    <s v="5.01"/>
    <d v="2014-06-30T00:00:00"/>
    <s v="X"/>
    <s v="DNN"/>
  </r>
  <r>
    <s v="5.2"/>
    <s v="COMPESA"/>
    <s v="CONSULTORIA INDIVIDUAIS"/>
    <x v="186"/>
    <x v="1"/>
    <m/>
    <s v="Comparação de Qualificações (3 CV)"/>
    <m/>
    <s v="5219/2014"/>
    <n v="311.24"/>
    <x v="0"/>
    <n v="0"/>
    <s v="2.1.11.2"/>
    <s v="Ex-Post"/>
    <d v="2014-03-20T00:00:00"/>
    <d v="2014-06-16T00:00:00"/>
    <s v=""/>
    <s v="BR10545"/>
    <x v="1"/>
    <s v="5.02"/>
    <d v="2014-06-30T00:00:00"/>
    <s v="X"/>
    <s v="DNN"/>
  </r>
  <r>
    <s v="5.3"/>
    <s v="COMPESA"/>
    <s v="CONSULTORIA INDIVIDUAIS"/>
    <x v="187"/>
    <x v="1"/>
    <m/>
    <s v="Comparação de Qualificações (3 CV)"/>
    <m/>
    <s v="5064/2014"/>
    <n v="237.86"/>
    <x v="0"/>
    <n v="0"/>
    <s v="2.1.11.3"/>
    <s v="Ex-Post"/>
    <d v="2014-02-01T00:00:00"/>
    <d v="2014-04-22T00:00:00"/>
    <s v=""/>
    <s v="BR10542"/>
    <x v="1"/>
    <s v="5.03"/>
    <d v="2014-04-30T00:00:00"/>
    <s v="X"/>
    <s v="DNN"/>
  </r>
  <r>
    <s v="5.4"/>
    <s v="COMPESA"/>
    <s v="CONSULTORIA INDIVIDUAIS"/>
    <x v="188"/>
    <x v="1"/>
    <m/>
    <s v="Comparação de Qualificações (3 CV)"/>
    <m/>
    <s v="5180/2014"/>
    <n v="190.48"/>
    <x v="0"/>
    <n v="0"/>
    <s v="2.1.11.4"/>
    <s v="Ex-Post"/>
    <d v="2014-03-20T00:00:00"/>
    <d v="2014-07-07T00:00:00"/>
    <s v=""/>
    <s v="BR10559"/>
    <x v="1"/>
    <s v="5.04"/>
    <d v="2014-07-31T00:00:00"/>
    <s v="X"/>
    <s v="DNN"/>
  </r>
  <r>
    <s v="5.5"/>
    <s v="COMPESA"/>
    <s v="CONSULTORIA INDIVIDUAIS"/>
    <x v="189"/>
    <x v="1"/>
    <m/>
    <s v="Comparação de Qualificações (3 CV)"/>
    <m/>
    <s v="5217/2014"/>
    <n v="188.82"/>
    <x v="0"/>
    <n v="0"/>
    <s v="2.1.11.5"/>
    <s v="Ex-Post"/>
    <d v="2014-03-20T00:00:00"/>
    <d v="2014-08-15T00:00:00"/>
    <s v=""/>
    <s v="BR10647"/>
    <x v="1"/>
    <s v="5.05"/>
    <d v="2014-08-31T00:00:00"/>
    <s v="X"/>
    <s v="DNN"/>
  </r>
  <r>
    <s v="5.6"/>
    <s v="COMPESA"/>
    <s v="CONSULTORIA INDIVIDUAIS"/>
    <x v="190"/>
    <x v="1"/>
    <m/>
    <s v="Comparação de Qualificações (3 CV)"/>
    <m/>
    <s v="5218/2014"/>
    <n v="313.58999999999997"/>
    <x v="0"/>
    <n v="0"/>
    <s v="2.1.11.6"/>
    <s v="Ex-Post"/>
    <d v="2014-03-20T00:00:00"/>
    <d v="2014-06-16T00:00:00"/>
    <s v=""/>
    <s v="BR10543"/>
    <x v="1"/>
    <s v="5.06"/>
    <d v="2014-06-30T00:00:00"/>
    <s v="X"/>
    <s v="DNN"/>
  </r>
  <r>
    <s v="5.7"/>
    <s v="COMPESA"/>
    <s v="CONSULTORIA INDIVIDUAIS"/>
    <x v="191"/>
    <x v="1"/>
    <m/>
    <s v="Comparação de Qualificações (3 CV)"/>
    <n v="2"/>
    <s v="5107/2014"/>
    <n v="269.68"/>
    <x v="0"/>
    <n v="0"/>
    <s v="2.1.11.7"/>
    <s v="Ex-Post"/>
    <d v="2014-02-19T00:00:00"/>
    <d v="2014-05-19T00:00:00"/>
    <s v=""/>
    <s v="BR10525"/>
    <x v="1"/>
    <s v="5.07"/>
    <d v="2014-05-31T00:00:00"/>
    <s v="X"/>
    <s v="DNN"/>
  </r>
  <r>
    <s v="5.8"/>
    <s v="COMPESA"/>
    <s v="CONSULTORIA INDIVIDUAIS"/>
    <x v="192"/>
    <x v="1"/>
    <m/>
    <s v="Comparação de Qualificações (3 CV)"/>
    <m/>
    <s v="5621/2015"/>
    <n v="47.3"/>
    <x v="0"/>
    <n v="0"/>
    <s v="2.1.8.1"/>
    <s v="Ex-Post"/>
    <d v="2015-02-24T00:00:00"/>
    <d v="2015-07-15T00:00:00"/>
    <s v=""/>
    <s v="BR11001"/>
    <x v="0"/>
    <s v="5.08"/>
    <d v="2015-07-31T00:00:00"/>
    <s v="X"/>
    <s v="DPR"/>
  </r>
  <r>
    <s v="5.9"/>
    <s v="COMPESA"/>
    <s v="CONSULTORIA INDIVIDUAIS"/>
    <x v="193"/>
    <x v="0"/>
    <m/>
    <s v="Comparação de Qualificações (3 CV)"/>
    <m/>
    <s v="6785/2017"/>
    <n v="17.27"/>
    <x v="0"/>
    <n v="0"/>
    <s v="2.2.15.10"/>
    <s v="Ex-Ante"/>
    <d v="2017-03-15T00:00:00"/>
    <d v="2017-09-25T00:00:00"/>
    <s v=""/>
    <s v="Aguardando PRISM - Carta 175/2018 enviada em 21/5/18."/>
    <x v="0"/>
    <s v="5.09"/>
    <d v="2017-09-30T00:00:00"/>
    <s v="X"/>
    <s v="DNN"/>
  </r>
  <r>
    <s v="5.10"/>
    <s v="COMPESA"/>
    <s v="CONSULTORIA INDIVIDUAIS"/>
    <x v="194"/>
    <x v="5"/>
    <m/>
    <s v="Comparação de Qualificações (3 CV)"/>
    <m/>
    <s v="6077/2016"/>
    <n v="23.16"/>
    <x v="0"/>
    <n v="0"/>
    <s v="3.2.1"/>
    <s v="Ex-Post"/>
    <d v="2016-01-21T00:00:00"/>
    <d v="2016-06-30T00:00:00"/>
    <s v=""/>
    <s v="BR11532"/>
    <x v="0"/>
    <s v="5.10"/>
    <d v="2016-06-30T00:00:00"/>
    <s v="X"/>
    <s v="DNN"/>
  </r>
  <r>
    <s v="5.11"/>
    <s v="COMPESA"/>
    <s v="CONSULTORIA INDIVIDUAIS"/>
    <x v="195"/>
    <x v="1"/>
    <m/>
    <s v="Comparação de Qualificações (3 CV)"/>
    <m/>
    <s v="diversos"/>
    <n v="27.61"/>
    <x v="0"/>
    <n v="0"/>
    <s v="2.1.11.8"/>
    <s v="Ex-Ante"/>
    <s v="N/A"/>
    <s v="N/A"/>
    <s v=""/>
    <m/>
    <x v="4"/>
    <s v="5.11"/>
    <s v=""/>
    <s v="X"/>
    <s v="DNN"/>
  </r>
  <r>
    <s v="5.12"/>
    <s v="COMPESA"/>
    <s v="CONSULTORIA INDIVIDUAIS"/>
    <x v="196"/>
    <x v="0"/>
    <m/>
    <s v="Comparação de Qualificações (3 CV)"/>
    <m/>
    <s v=""/>
    <n v="0"/>
    <x v="0"/>
    <n v="0"/>
    <s v="2.2.15.11"/>
    <s v="Ex-Ante"/>
    <s v="N/A"/>
    <s v="N/A"/>
    <s v=""/>
    <s v="N/A"/>
    <x v="3"/>
    <s v="5.12"/>
    <s v=""/>
    <s v="X"/>
    <s v="DNN"/>
  </r>
  <r>
    <s v="5.13"/>
    <s v="COMPESA"/>
    <s v="CONSULTORIA INDIVIDUAIS"/>
    <x v="197"/>
    <x v="1"/>
    <m/>
    <s v="Comparação de Qualificações (3 CV)"/>
    <m/>
    <s v="6667/2017"/>
    <n v="13.11"/>
    <x v="0"/>
    <n v="0"/>
    <s v="2.1.11.8.1"/>
    <s v="Ex-Ante"/>
    <s v="?"/>
    <d v="2017-06-03T00:00:00"/>
    <m/>
    <m/>
    <x v="1"/>
    <s v="5.13"/>
    <d v="2017-06-30T00:00:00"/>
    <s v="X"/>
    <s v="DPR"/>
  </r>
  <r>
    <s v="5.14"/>
    <s v="COMPESA"/>
    <s v="CONSULTORIA INDIVIDUAIS"/>
    <x v="198"/>
    <x v="1"/>
    <m/>
    <s v="Comparação de Qualificações (3 CV)"/>
    <m/>
    <s v="7092/2017"/>
    <n v="19.78"/>
    <x v="0"/>
    <n v="0"/>
    <s v="2.1.11.8.2"/>
    <s v="Ex-Ante"/>
    <s v="?"/>
    <d v="2017-11-22T00:00:00"/>
    <m/>
    <m/>
    <x v="1"/>
    <s v="5.14"/>
    <d v="2017-11-30T00:00:00"/>
    <s v="X"/>
    <s v="DTE"/>
  </r>
  <r>
    <s v="5.15"/>
    <s v="COMPESA"/>
    <s v="CONSULTORIA INDIVIDUAIS"/>
    <x v="199"/>
    <x v="1"/>
    <m/>
    <s v="Comparação de Qualificações (3 CV)"/>
    <m/>
    <s v="7146/2017"/>
    <n v="31.01"/>
    <x v="0"/>
    <n v="0"/>
    <s v="2.1.11.8.3"/>
    <s v="Ex-Ante"/>
    <s v="?"/>
    <d v="2017-12-14T00:00:00"/>
    <m/>
    <m/>
    <x v="1"/>
    <s v="5.15"/>
    <d v="2017-12-31T00:00:00"/>
    <s v="X"/>
    <s v="DTE"/>
  </r>
  <r>
    <s v="5.16"/>
    <s v="COMPESA"/>
    <s v="CONSULTORIA INDIVIDUAIS"/>
    <x v="200"/>
    <x v="1"/>
    <m/>
    <s v="Comparação de Qualificações (3 CV)"/>
    <m/>
    <s v="7010/2017"/>
    <n v="68.89"/>
    <x v="0"/>
    <n v="0"/>
    <s v="2.1.11.8.4"/>
    <s v="Ex-Ante"/>
    <s v="?"/>
    <d v="2017-11-22T00:00:00"/>
    <m/>
    <m/>
    <x v="1"/>
    <s v="5.16"/>
    <d v="2017-11-30T00:00:00"/>
    <s v="X"/>
    <s v="DTE"/>
  </r>
  <r>
    <s v="5.17"/>
    <s v="COMPESA"/>
    <s v="CONSULTORIA INDIVIDUAIS"/>
    <x v="201"/>
    <x v="1"/>
    <m/>
    <s v="Comparação de Qualificações (3 CV)"/>
    <m/>
    <s v="7313/2018"/>
    <n v="57.44"/>
    <x v="0"/>
    <n v="0"/>
    <s v="2.1.11.8.5"/>
    <s v="Ex-Ante"/>
    <s v="?"/>
    <d v="2018-05-07T00:00:00"/>
    <m/>
    <m/>
    <x v="1"/>
    <s v="5.17"/>
    <d v="2018-05-31T00:00:00"/>
    <s v="X"/>
    <s v="DNN"/>
  </r>
  <r>
    <s v="5.18"/>
    <s v="COMPESA"/>
    <s v="CONSULTORIA INDIVIDUAIS"/>
    <x v="202"/>
    <x v="1"/>
    <m/>
    <s v="Comparação de Qualificações (3 CV)"/>
    <m/>
    <s v="7274/2018"/>
    <n v="19.190000000000001"/>
    <x v="0"/>
    <n v="0"/>
    <s v="2.1.11.8.6"/>
    <s v="Ex-Ante"/>
    <s v="?"/>
    <d v="2018-08-23T00:00:00"/>
    <m/>
    <m/>
    <x v="1"/>
    <s v="5.18"/>
    <d v="2018-08-31T00:00:00"/>
    <s v="X"/>
    <s v="DAM"/>
  </r>
  <r>
    <s v="5.19"/>
    <s v="COMPESA"/>
    <s v="CONSULTORIA INDIVIDUAIS"/>
    <x v="203"/>
    <x v="1"/>
    <m/>
    <s v="Comparação de Qualificações (3 CV)"/>
    <m/>
    <m/>
    <n v="19.329999999999998"/>
    <x v="0"/>
    <n v="0"/>
    <s v="2.1.11.8.7"/>
    <s v="Ex-Post"/>
    <d v="2018-08-15T00:00:00"/>
    <d v="2018-12-26T00:00:00"/>
    <m/>
    <m/>
    <x v="4"/>
    <s v="5.19"/>
    <d v="2018-12-31T00:00:00"/>
    <s v="X"/>
    <s v="DAM"/>
  </r>
  <r>
    <s v="5.20"/>
    <s v="COMPESA"/>
    <s v="CONSULTORIA INDIVIDUAIS"/>
    <x v="204"/>
    <x v="1"/>
    <m/>
    <s v="Comparação de Qualificações (3 CV)"/>
    <m/>
    <m/>
    <n v="19.329999999999998"/>
    <x v="0"/>
    <n v="0"/>
    <s v="2.1.11.8.8"/>
    <s v="Ex-Post"/>
    <d v="2018-08-15T00:00:00"/>
    <d v="2018-12-05T00:00:00"/>
    <m/>
    <m/>
    <x v="4"/>
    <s v="5.20"/>
    <d v="2018-12-31T00:00:00"/>
    <s v="X"/>
    <s v="DAM"/>
  </r>
  <r>
    <s v="6.1"/>
    <s v="COMPESA"/>
    <s v="CAPACITAÇÕES"/>
    <x v="205"/>
    <x v="1"/>
    <m/>
    <s v="Contratação Direta (CD)"/>
    <m/>
    <s v="Contratação Direta"/>
    <n v="58.71"/>
    <x v="0"/>
    <n v="0"/>
    <s v="2.1.5"/>
    <s v="Ex-Ante"/>
    <s v="N/A"/>
    <s v="N/A"/>
    <s v=""/>
    <s v="N/A"/>
    <x v="1"/>
    <s v="6.01"/>
    <s v=""/>
    <s v="X"/>
    <s v="DNN"/>
  </r>
  <r>
    <s v="6.2"/>
    <s v="CPRH"/>
    <s v="CAPACITAÇÕES"/>
    <x v="206"/>
    <x v="2"/>
    <m/>
    <s v="Comparação de Preços (CP) "/>
    <m/>
    <s v=""/>
    <n v="82.84"/>
    <x v="0"/>
    <n v="0"/>
    <s v="2.3.14.1"/>
    <s v="Ex-Post"/>
    <d v="2018-08-15T00:00:00"/>
    <d v="2018-12-10T00:00:00"/>
    <s v=""/>
    <m/>
    <x v="4"/>
    <s v="6.02"/>
    <d v="2018-12-31T00:00:00"/>
    <s v="X"/>
    <s v="CPRH"/>
  </r>
  <r>
    <s v="6.3"/>
    <s v="CPRH"/>
    <s v="CAPACITAÇÕES"/>
    <x v="207"/>
    <x v="2"/>
    <m/>
    <s v="Contratação Direta (CD)"/>
    <m/>
    <s v="Contratação Direta"/>
    <n v="19.809999999999999"/>
    <x v="0"/>
    <n v="0"/>
    <s v="2.3.15.1"/>
    <s v="Ex-Ante"/>
    <s v="N/A"/>
    <s v="N/A"/>
    <s v=""/>
    <s v="N/A"/>
    <x v="0"/>
    <s v="6.03"/>
    <s v=""/>
    <s v="X"/>
    <s v="CPRH"/>
  </r>
  <r>
    <s v="7.1"/>
    <s v="COMPESA"/>
    <s v="SUBPROJETOS"/>
    <x v="208"/>
    <x v="0"/>
    <m/>
    <s v="Contratação Direta (CD)"/>
    <n v="2"/>
    <s v="4134/2012"/>
    <n v="215.88"/>
    <x v="0"/>
    <n v="0"/>
    <s v="2.2.3.5_x000a_2.2.6.7"/>
    <s v="Ex-Ante"/>
    <d v="2015-06-08T00:00:00"/>
    <d v="2015-09-25T00:00:00"/>
    <s v=""/>
    <s v="BRB3019"/>
    <x v="0"/>
    <s v="7.01"/>
    <d v="2015-09-30T00:00:00"/>
    <s v="X"/>
    <s v="DTE"/>
  </r>
  <r>
    <s v="7.2"/>
    <s v="COMPESA"/>
    <s v="SUBPROJETOS"/>
    <x v="209"/>
    <x v="0"/>
    <m/>
    <s v="Contratação Direta (CD)"/>
    <m/>
    <s v=""/>
    <n v="0"/>
    <x v="0"/>
    <n v="0"/>
    <s v="2.2.7.5"/>
    <s v="Ex-Ante"/>
    <s v="N/A"/>
    <s v="N/A"/>
    <s v=""/>
    <s v="N/A"/>
    <x v="3"/>
    <s v="7.02"/>
    <s v=""/>
    <s v="X"/>
    <s v="DTE"/>
  </r>
  <r>
    <s v="7.3"/>
    <s v="COMPESA"/>
    <s v="SUBPROJETOS"/>
    <x v="210"/>
    <x v="0"/>
    <m/>
    <s v="Contratação Direta (CD)"/>
    <m/>
    <s v=""/>
    <n v="0"/>
    <x v="0"/>
    <n v="0"/>
    <s v="2.2.8.4"/>
    <s v="Ex-Ante"/>
    <s v="N/A"/>
    <s v="N/A"/>
    <s v=""/>
    <s v="N/A"/>
    <x v="3"/>
    <s v="7.03"/>
    <s v=""/>
    <s v="X"/>
    <s v="DTE"/>
  </r>
  <r>
    <s v="7.4"/>
    <s v="COMPESA"/>
    <s v="SUBPROJETOS"/>
    <x v="211"/>
    <x v="0"/>
    <m/>
    <s v="Contratação Direta (CD)"/>
    <m/>
    <s v=""/>
    <n v="0"/>
    <x v="0"/>
    <n v="0"/>
    <s v="2.2.2.5"/>
    <s v="Ex-Ante"/>
    <s v="N/A"/>
    <s v="N/A"/>
    <s v=""/>
    <s v="N/A"/>
    <x v="3"/>
    <s v="7.04"/>
    <s v=""/>
    <s v="X"/>
    <s v="DTE"/>
  </r>
  <r>
    <s v="7.5"/>
    <s v="COMPESA"/>
    <s v="SUBPROJETOS"/>
    <x v="212"/>
    <x v="0"/>
    <m/>
    <s v="Contratação Direta (CD)"/>
    <m/>
    <s v=""/>
    <n v="0"/>
    <x v="0"/>
    <n v="0"/>
    <s v="2.2.4.6"/>
    <s v="Ex-Ante"/>
    <s v="N/A"/>
    <s v="N/A"/>
    <s v=""/>
    <s v="N/A"/>
    <x v="3"/>
    <s v="7.05"/>
    <s v=""/>
    <s v="X"/>
    <s v="DTE"/>
  </r>
  <r>
    <s v="7.6"/>
    <s v="COMPESA"/>
    <s v="SUBPROJETOS"/>
    <x v="213"/>
    <x v="0"/>
    <m/>
    <s v="Contratação Direta (CD)"/>
    <m/>
    <s v=""/>
    <n v="0"/>
    <x v="0"/>
    <n v="0"/>
    <s v="2.2.5.4"/>
    <s v="Ex-Ante"/>
    <s v="N/A"/>
    <s v="N/A"/>
    <s v=""/>
    <s v="N/A"/>
    <x v="3"/>
    <s v="7.06"/>
    <s v=""/>
    <s v="X"/>
    <s v="DTE"/>
  </r>
  <r>
    <s v="7.7"/>
    <s v="COMPESA"/>
    <s v="SUBPROJETOS"/>
    <x v="214"/>
    <x v="0"/>
    <m/>
    <s v="Comparação de Preços (CP) "/>
    <m/>
    <s v="Mudar o valor do PA"/>
    <n v="158.91999999999999"/>
    <x v="0"/>
    <n v="0"/>
    <s v="2.2.19"/>
    <s v="Ex-Post"/>
    <d v="2018-08-15T00:00:00"/>
    <d v="2018-12-18T00:00:00"/>
    <s v=""/>
    <m/>
    <x v="4"/>
    <s v="7.07"/>
    <d v="2018-12-31T00:00:00"/>
    <s v="D"/>
    <s v="DTE"/>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18">
  <r>
    <x v="0"/>
    <s v="COMPESA"/>
    <s v="OBRAS"/>
    <x v="0"/>
    <s v="2.2 - Obras e Equipamentos"/>
    <m/>
    <s v="Licitação Pública Nacional (LPN)"/>
    <m/>
    <s v="5408/2014"/>
    <n v="3851.05"/>
    <x v="0"/>
    <n v="0"/>
    <s v="2.2.6.1"/>
    <s v="Ex-Ante"/>
    <d v="2014-09-01T00:00:00"/>
    <d v="2014-12-02T00:00:00"/>
    <s v=""/>
    <s v="BRB2632"/>
    <x v="0"/>
    <s v="1.01"/>
    <d v="2014-12-31T00:00:00"/>
    <x v="0"/>
    <x v="0"/>
    <s v="2. Custos Diretos"/>
  </r>
  <r>
    <x v="1"/>
    <s v="COMPESA"/>
    <s v="OBRAS"/>
    <x v="1"/>
    <s v="2.2 - Obras e Equipamentos"/>
    <m/>
    <s v="Licitação Pública Nacional (LPN)"/>
    <m/>
    <s v="6638/2016"/>
    <n v="4576.6499999999996"/>
    <x v="0"/>
    <n v="0"/>
    <s v="2.2.8.2"/>
    <s v="Ex-Ante"/>
    <d v="2017-02-15T00:00:00"/>
    <d v="2017-05-15T00:00:00"/>
    <s v=""/>
    <s v="BRB3735"/>
    <x v="1"/>
    <s v="1.02"/>
    <d v="2017-05-31T00:00:00"/>
    <x v="0"/>
    <x v="0"/>
    <s v="2. Custos Diretos"/>
  </r>
  <r>
    <x v="2"/>
    <s v="COMPESA"/>
    <s v="OBRAS"/>
    <x v="2"/>
    <s v="2.2 - Obras e Equipamentos"/>
    <m/>
    <s v="Sistema Nacional (SN)"/>
    <m/>
    <m/>
    <n v="8831.48"/>
    <x v="1"/>
    <n v="1"/>
    <s v="2.2.10"/>
    <s v="Sistema Nacional"/>
    <d v="2012-05-10T00:00:00"/>
    <d v="2012-08-28T00:00:00"/>
    <s v="Concorrência Nacional"/>
    <s v="BRB2639 / BRB2640"/>
    <x v="2"/>
    <s v="1.03"/>
    <d v="2012-08-31T00:00:00"/>
    <x v="0"/>
    <x v="0"/>
    <s v="2. Custos Diretos"/>
  </r>
  <r>
    <x v="3"/>
    <s v="COMPESA"/>
    <s v="OBRAS"/>
    <x v="3"/>
    <s v="2.2 - Obras e Equipamentos"/>
    <m/>
    <s v="Sistema Nacional (SN)"/>
    <m/>
    <s v="5325/2014"/>
    <n v="10223.32"/>
    <x v="1"/>
    <n v="1"/>
    <s v="2.2.11"/>
    <s v="Sistema Nacional"/>
    <d v="2014-07-18T00:00:00"/>
    <d v="2015-02-04T00:00:00"/>
    <s v="Concorrência Nacional"/>
    <s v="BRB2871"/>
    <x v="1"/>
    <s v="1.04"/>
    <d v="2015-02-28T00:00:00"/>
    <x v="0"/>
    <x v="0"/>
    <s v="2. Custos Diretos"/>
  </r>
  <r>
    <x v="4"/>
    <s v="COMPESA"/>
    <s v="OBRAS"/>
    <x v="4"/>
    <s v="2.2 - Obras e Equipamentos"/>
    <m/>
    <s v="Sistema Nacional (SN)"/>
    <m/>
    <s v="4538/2013"/>
    <n v="11583.63"/>
    <x v="1"/>
    <n v="1"/>
    <s v="2.2.12"/>
    <s v="Sistema Nacional"/>
    <d v="2013-03-01T00:00:00"/>
    <d v="2013-08-12T00:00:00"/>
    <s v="Concorrência Nacional"/>
    <s v="BRB2647"/>
    <x v="1"/>
    <s v="1.05"/>
    <d v="2013-08-31T00:00:00"/>
    <x v="0"/>
    <x v="0"/>
    <s v="2. Custos Diretos"/>
  </r>
  <r>
    <x v="5"/>
    <s v="COMPESA"/>
    <s v="OBRAS"/>
    <x v="5"/>
    <s v="2.2 - Obras e Equipamentos"/>
    <m/>
    <s v="Sistema Nacional (SN)"/>
    <m/>
    <s v="5633/2015"/>
    <n v="2824.05"/>
    <x v="1"/>
    <n v="1"/>
    <s v="2.2.13"/>
    <s v="Sistema Nacional"/>
    <d v="2014-09-01T00:00:00"/>
    <d v="2016-09-16T00:00:00"/>
    <s v="Concorrência Nacional"/>
    <s v="BRB2933"/>
    <x v="1"/>
    <s v="1.06"/>
    <d v="2016-09-30T00:00:00"/>
    <x v="0"/>
    <x v="0"/>
    <s v="2. Custos Diretos"/>
  </r>
  <r>
    <x v="6"/>
    <s v="COMPESA"/>
    <s v="OBRAS"/>
    <x v="6"/>
    <s v="2.2 - Obras e Equipamentos"/>
    <m/>
    <s v="Licitação Pública Nacional (LPN)"/>
    <m/>
    <s v="5742/2015"/>
    <n v="10556.05"/>
    <x v="0"/>
    <n v="0"/>
    <s v="2.2.3.2"/>
    <s v="Ex-Ante"/>
    <d v="2015-04-23T00:00:00"/>
    <d v="2015-12-30T00:00:00"/>
    <s v=""/>
    <s v="BRB3214"/>
    <x v="1"/>
    <s v="1.07"/>
    <d v="2015-12-31T00:00:00"/>
    <x v="0"/>
    <x v="0"/>
    <s v="2. Custos Diretos"/>
  </r>
  <r>
    <x v="7"/>
    <s v="COMPESA"/>
    <s v="OBRAS"/>
    <x v="7"/>
    <s v="2.1 - Fortalecimento Institucional"/>
    <m/>
    <s v="Licitação Pública Nacional (LPN)"/>
    <m/>
    <s v=""/>
    <n v="0"/>
    <x v="0"/>
    <n v="0"/>
    <s v="2.1.6.2"/>
    <s v="Ex-Post"/>
    <s v="N/A"/>
    <s v="N/A"/>
    <s v=""/>
    <s v="N/A"/>
    <x v="3"/>
    <s v="1.08"/>
    <s v=""/>
    <x v="0"/>
    <x v="1"/>
    <s v="2. Custos Diretos"/>
  </r>
  <r>
    <x v="8"/>
    <s v="COMPESA"/>
    <s v="OBRAS"/>
    <x v="8"/>
    <s v="2.2 - Obras e Equipamentos"/>
    <m/>
    <s v="Licitação Pública Nacional (LPN)"/>
    <m/>
    <s v="6469/2016"/>
    <n v="4976.5"/>
    <x v="0"/>
    <n v="0"/>
    <s v="2.2.7.1"/>
    <s v="Ex-Ante"/>
    <d v="2016-10-29T00:00:00"/>
    <d v="2016-12-30T00:00:00"/>
    <s v=""/>
    <s v="BRB3734"/>
    <x v="1"/>
    <s v="1.09"/>
    <d v="2016-12-31T00:00:00"/>
    <x v="0"/>
    <x v="0"/>
    <s v="2. Custos Diretos"/>
  </r>
  <r>
    <x v="9"/>
    <s v="COMPESA"/>
    <s v="OBRAS"/>
    <x v="9"/>
    <s v="2.1 - Fortalecimento Institucional"/>
    <m/>
    <s v="Licitação Pública Nacional (LPN)"/>
    <m/>
    <s v="5877/2015"/>
    <n v="2944.11"/>
    <x v="0"/>
    <n v="0"/>
    <s v="2.1.2.1"/>
    <s v="Ex-Ante"/>
    <d v="2016-02-24T00:00:00"/>
    <d v="2016-07-15T00:00:00"/>
    <s v=""/>
    <s v="BRB3357"/>
    <x v="1"/>
    <s v="1.10"/>
    <d v="2016-07-31T00:00:00"/>
    <x v="0"/>
    <x v="2"/>
    <s v="2. Custos Diretos"/>
  </r>
  <r>
    <x v="10"/>
    <s v="COMPESA"/>
    <s v="OBRAS"/>
    <x v="10"/>
    <s v="2.2 - Obras e Equipamentos"/>
    <m/>
    <s v="Sistema Nacional (SN)"/>
    <m/>
    <s v=""/>
    <n v="27589.25"/>
    <x v="1"/>
    <n v="1"/>
    <s v="2.2.9"/>
    <s v="Sistema Nacional"/>
    <d v="2018-08-30T00:00:00"/>
    <d v="2018-12-30T00:00:00"/>
    <s v="Concorrência Nacional"/>
    <m/>
    <x v="4"/>
    <s v="1.11"/>
    <d v="2018-12-31T00:00:00"/>
    <x v="0"/>
    <x v="0"/>
    <s v="2. Custos Diretos"/>
  </r>
  <r>
    <x v="11"/>
    <s v="COMPESA"/>
    <s v="OBRAS"/>
    <x v="11"/>
    <s v="2.3 - Sustentabilidade Ambiental e Social"/>
    <m/>
    <s v="Licitação Pública Nacional (LPN)"/>
    <m/>
    <m/>
    <n v="288.48"/>
    <x v="0"/>
    <n v="0"/>
    <s v="2.3.10.1"/>
    <s v="Ex-Post"/>
    <d v="2018-08-30T00:00:00"/>
    <d v="2018-12-30T00:00:00"/>
    <s v=""/>
    <m/>
    <x v="2"/>
    <s v="1.12"/>
    <d v="2018-12-31T00:00:00"/>
    <x v="0"/>
    <x v="3"/>
    <s v="2. Custos Diretos"/>
  </r>
  <r>
    <x v="12"/>
    <s v="COMPESA"/>
    <s v="OBRAS"/>
    <x v="12"/>
    <s v="2.2 - Obras e Equipamentos"/>
    <m/>
    <s v="Sistema Nacional (SN)"/>
    <m/>
    <s v=""/>
    <n v="44177.29"/>
    <x v="1"/>
    <n v="1"/>
    <s v="2.2.4.2.1"/>
    <s v="Sistema Nacional"/>
    <d v="2018-08-30T00:00:00"/>
    <d v="2018-12-30T00:00:00"/>
    <s v="Concorrência Nacional"/>
    <m/>
    <x v="4"/>
    <s v="1.13"/>
    <d v="2018-12-31T00:00:00"/>
    <x v="0"/>
    <x v="0"/>
    <s v="2. Custos Diretos"/>
  </r>
  <r>
    <x v="13"/>
    <s v="COMPESA"/>
    <s v="OBRAS"/>
    <x v="13"/>
    <s v="2.2 - Obras e Equipamentos"/>
    <m/>
    <s v="Licitação Pública Nacional (LPN)"/>
    <m/>
    <s v="7477/2018"/>
    <n v="7508.5"/>
    <x v="0"/>
    <n v="0"/>
    <s v="2.2.2.2"/>
    <s v="Ex-Post"/>
    <d v="2018-05-23T00:00:00"/>
    <d v="2018-09-12T00:00:00"/>
    <s v=""/>
    <m/>
    <x v="1"/>
    <s v="1.14"/>
    <d v="2018-09-30T00:00:00"/>
    <x v="0"/>
    <x v="0"/>
    <s v="2. Custos Diretos"/>
  </r>
  <r>
    <x v="14"/>
    <s v="COMPESA"/>
    <s v="OBRAS"/>
    <x v="14"/>
    <s v="2.2 - Obras e Equipamentos"/>
    <m/>
    <s v="Licitação Pública Nacional (LPN)"/>
    <m/>
    <s v=""/>
    <n v="8276.7800000000007"/>
    <x v="0"/>
    <n v="0"/>
    <s v="2.2.5.2"/>
    <s v="Ex-Post"/>
    <d v="2018-08-15T00:00:00"/>
    <d v="2018-12-22T00:00:00"/>
    <s v=""/>
    <m/>
    <x v="4"/>
    <s v="1.15"/>
    <d v="2018-12-31T00:00:00"/>
    <x v="1"/>
    <x v="0"/>
    <s v="2. Custos Diretos"/>
  </r>
  <r>
    <x v="15"/>
    <s v="COMPESA"/>
    <s v="OBRAS"/>
    <x v="15"/>
    <s v="2.2 - Obras e Equipamentos"/>
    <m/>
    <s v="Licitação Pública Nacional (LPN)"/>
    <m/>
    <s v=""/>
    <n v="179.33"/>
    <x v="0"/>
    <n v="0"/>
    <s v="2.2.6.8"/>
    <s v="Ex-Post"/>
    <d v="2018-08-15T00:00:00"/>
    <d v="2018-12-07T00:00:00"/>
    <s v=""/>
    <m/>
    <x v="4"/>
    <s v="1.16"/>
    <d v="2018-12-31T00:00:00"/>
    <x v="0"/>
    <x v="0"/>
    <s v="2. Custos Diretos"/>
  </r>
  <r>
    <x v="16"/>
    <s v="COMPESA"/>
    <s v="OBRAS"/>
    <x v="16"/>
    <s v="2.2 - Obras e Equipamentos"/>
    <m/>
    <s v="Licitação Pública Nacional (LPN)"/>
    <m/>
    <s v="006637/2016"/>
    <n v="950.56"/>
    <x v="0"/>
    <n v="0"/>
    <s v="2.2.4.5.1"/>
    <s v="Ex-Ante"/>
    <d v="2017-01-11T00:00:00"/>
    <d v="2017-05-15T00:00:00"/>
    <s v=""/>
    <s v="BRB3684"/>
    <x v="1"/>
    <s v="1.17"/>
    <d v="2017-05-31T00:00:00"/>
    <x v="0"/>
    <x v="4"/>
    <s v="2. Custos Diretos"/>
  </r>
  <r>
    <x v="17"/>
    <s v="COMPESA"/>
    <s v="OBRAS"/>
    <x v="17"/>
    <s v="2.2 - Obras e Equipamentos"/>
    <m/>
    <s v="Licitação Pública Nacional (LPN)"/>
    <m/>
    <s v="6595/2016"/>
    <n v="1152.57"/>
    <x v="0"/>
    <n v="0"/>
    <s v="2.2.14.3"/>
    <s v="Ex-Ante"/>
    <d v="2017-05-27T00:00:00"/>
    <d v="2018-04-13T00:00:00"/>
    <s v=""/>
    <s v="Aguardando documentos para solicitar PRISM"/>
    <x v="1"/>
    <s v="1.18"/>
    <d v="2018-04-30T00:00:00"/>
    <x v="0"/>
    <x v="0"/>
    <s v="2. Custos Diretos"/>
  </r>
  <r>
    <x v="18"/>
    <s v="CPRH."/>
    <s v="OBRAS"/>
    <x v="18"/>
    <s v="2.3 - Sustentabilidade Ambiental e Social"/>
    <m/>
    <s v="Licitação Pública Nacional (LPN)"/>
    <m/>
    <s v=""/>
    <n v="1338.01"/>
    <x v="0"/>
    <n v="0"/>
    <s v="2.3.15.9"/>
    <s v="Ex-Post"/>
    <d v="2018-06-30T00:00:00"/>
    <d v="2018-11-18T00:00:00"/>
    <s v=""/>
    <m/>
    <x v="5"/>
    <s v="1.19"/>
    <d v="2018-11-30T00:00:00"/>
    <x v="0"/>
    <x v="5"/>
    <s v="2. Custos Diretos"/>
  </r>
  <r>
    <x v="19"/>
    <s v="APAC."/>
    <s v="OBRAS"/>
    <x v="19"/>
    <s v="2.3 - Sustentabilidade Ambiental e Social"/>
    <m/>
    <s v="Licitação Pública Nacional (LPN)"/>
    <n v="2"/>
    <s v=""/>
    <n v="3307.69"/>
    <x v="0"/>
    <n v="0"/>
    <s v="2.3.3.3"/>
    <s v="Ex-Post"/>
    <d v="2018-08-30T00:00:00"/>
    <d v="2018-11-25T00:00:00"/>
    <s v=""/>
    <m/>
    <x v="4"/>
    <s v="1.20"/>
    <d v="2018-11-30T00:00:00"/>
    <x v="0"/>
    <x v="6"/>
    <s v="2. Custos Diretos"/>
  </r>
  <r>
    <x v="20"/>
    <s v="COMPESA"/>
    <s v="OBRAS"/>
    <x v="20"/>
    <s v="2.2 - Obras e Equipamentos"/>
    <m/>
    <s v="Licitação Pública Nacional (LPN)"/>
    <m/>
    <s v=""/>
    <n v="0"/>
    <x v="0"/>
    <n v="0"/>
    <s v="2.2.4.7"/>
    <s v="Ex-Post"/>
    <s v="N/A"/>
    <s v="N/A"/>
    <s v=""/>
    <m/>
    <x v="3"/>
    <s v="1.21"/>
    <s v=""/>
    <x v="0"/>
    <x v="0"/>
    <s v="2. Custos Diretos"/>
  </r>
  <r>
    <x v="21"/>
    <s v="COMPESA"/>
    <s v="OBRAS"/>
    <x v="21"/>
    <s v="2.2 - Obras e Equipamentos"/>
    <m/>
    <s v="Licitação Pública Internacional (LPI)"/>
    <m/>
    <s v="7117/2017"/>
    <n v="13455.85"/>
    <x v="0"/>
    <n v="0"/>
    <s v="2.2.17.2"/>
    <s v="Ex-Ante"/>
    <d v="2017-10-18T00:00:00"/>
    <d v="2018-03-12T00:00:00"/>
    <s v=""/>
    <s v="Aguardando PRISM - Carta 173/2018 enviada em 18/5/18."/>
    <x v="1"/>
    <s v="1.22"/>
    <d v="2018-03-31T00:00:00"/>
    <x v="0"/>
    <x v="0"/>
    <s v="2. Custos Diretos"/>
  </r>
  <r>
    <x v="22"/>
    <s v="COMPESA"/>
    <s v="OBRAS"/>
    <x v="22"/>
    <s v="2.1 - Fortalecimento Institucional"/>
    <m/>
    <s v="Licitação Pública Nacional (LPN)"/>
    <m/>
    <s v=""/>
    <n v="0"/>
    <x v="0"/>
    <n v="0"/>
    <s v="2.1.7.2"/>
    <s v="Ex-Ante"/>
    <s v="N/A"/>
    <s v="N/A"/>
    <s v=""/>
    <s v="N/A"/>
    <x v="3"/>
    <s v="1.23"/>
    <s v=""/>
    <x v="0"/>
    <x v="2"/>
    <s v="2. Custos Diretos"/>
  </r>
  <r>
    <x v="23"/>
    <s v="COMPESA"/>
    <s v="OBRAS"/>
    <x v="23"/>
    <s v="2.2 - Obras e Equipamentos"/>
    <m/>
    <s v="Licitação Pública Nacional (LPN)"/>
    <m/>
    <s v=""/>
    <n v="4414.28"/>
    <x v="0"/>
    <n v="0"/>
    <s v="2.2.8.6"/>
    <s v="Ex-Post"/>
    <d v="2018-08-15T00:00:00"/>
    <d v="2018-12-07T00:00:00"/>
    <s v=""/>
    <m/>
    <x v="4"/>
    <s v="1.24"/>
    <d v="2018-12-31T00:00:00"/>
    <x v="0"/>
    <x v="0"/>
    <s v="2. Custos Diretos"/>
  </r>
  <r>
    <x v="24"/>
    <s v="COMPESA"/>
    <s v="OBRAS"/>
    <x v="24"/>
    <s v="2.2 - Obras e Equipamentos"/>
    <m/>
    <s v="Licitação Pública Nacional (LPN)"/>
    <m/>
    <s v=""/>
    <n v="0"/>
    <x v="0"/>
    <n v="0"/>
    <s v="2.2.15.12"/>
    <s v="Ex-Post"/>
    <s v="N/A"/>
    <s v="N/A"/>
    <s v=""/>
    <s v="N/A"/>
    <x v="3"/>
    <s v="1.25"/>
    <s v=""/>
    <x v="0"/>
    <x v="7"/>
    <s v="2. Custos Diretos"/>
  </r>
  <r>
    <x v="25"/>
    <s v="COMPESA"/>
    <s v="OBRAS"/>
    <x v="25"/>
    <s v="2.2 - Obras e Equipamentos"/>
    <m/>
    <s v="Licitação Pública Nacional (LPN)"/>
    <m/>
    <s v=""/>
    <n v="1379.46"/>
    <x v="0"/>
    <n v="0"/>
    <s v="2.2.3.6"/>
    <s v="Ex-Post"/>
    <d v="2018-08-15T00:00:00"/>
    <d v="2018-12-07T00:00:00"/>
    <s v=""/>
    <m/>
    <x v="4"/>
    <s v="1.26"/>
    <d v="2018-12-31T00:00:00"/>
    <x v="1"/>
    <x v="0"/>
    <s v="2. Custos Diretos"/>
  </r>
  <r>
    <x v="26"/>
    <s v="COMPESA"/>
    <s v="OBRAS"/>
    <x v="26"/>
    <s v="2.2 - Obras e Equipamentos"/>
    <m/>
    <s v="Licitação Pública Nacional (LPN)"/>
    <m/>
    <s v=""/>
    <n v="4014.66"/>
    <x v="0"/>
    <n v="0"/>
    <s v="2.2.4.9"/>
    <s v="Ex-Post"/>
    <d v="2018-08-15T00:00:00"/>
    <d v="2018-12-07T00:00:00"/>
    <s v=""/>
    <m/>
    <x v="4"/>
    <s v="1.27"/>
    <d v="2018-12-31T00:00:00"/>
    <x v="2"/>
    <x v="4"/>
    <s v="2. Custos Diretos"/>
  </r>
  <r>
    <x v="27"/>
    <s v="COMPESA"/>
    <s v="OBRAS"/>
    <x v="27"/>
    <s v="2.2 - Obras e Equipamentos"/>
    <m/>
    <s v="Licitação Pública Nacional (LPN)"/>
    <m/>
    <s v=""/>
    <n v="1130.04"/>
    <x v="0"/>
    <n v="0"/>
    <s v="2.2.4.11"/>
    <s v="Ex-Post"/>
    <d v="2018-08-15T00:00:00"/>
    <d v="2018-12-07T00:00:00"/>
    <s v=""/>
    <m/>
    <x v="4"/>
    <s v="1.28"/>
    <d v="2018-12-31T00:00:00"/>
    <x v="2"/>
    <x v="4"/>
    <s v="2. Custos Diretos"/>
  </r>
  <r>
    <x v="28"/>
    <s v="COMPESA"/>
    <s v="OBRAS"/>
    <x v="28"/>
    <s v="2.2 - Obras e Equipamentos"/>
    <m/>
    <s v="Licitação Pública Nacional (LPN)"/>
    <m/>
    <s v="?"/>
    <n v="1448.53"/>
    <x v="0"/>
    <n v="0"/>
    <s v="2.2.4.8.1"/>
    <s v="Ex-Post"/>
    <d v="2018-06-30T00:00:00"/>
    <d v="2018-11-11T00:00:00"/>
    <s v=""/>
    <m/>
    <x v="5"/>
    <s v="1.29"/>
    <d v="2018-11-30T00:00:00"/>
    <x v="2"/>
    <x v="4"/>
    <s v="2. Custos Diretos"/>
  </r>
  <r>
    <x v="29"/>
    <s v="COMPESA"/>
    <s v="OBRAS"/>
    <x v="29"/>
    <s v="2.2 - Obras e Equipamentos"/>
    <m/>
    <s v="Licitação Pública Nacional (LPN)"/>
    <m/>
    <s v="7407/2018"/>
    <n v="869.11"/>
    <x v="0"/>
    <n v="0"/>
    <s v="2.2.14.10"/>
    <s v="Ex-Post"/>
    <d v="2018-05-31T00:00:00"/>
    <d v="2018-11-25T00:00:00"/>
    <s v=""/>
    <m/>
    <x v="5"/>
    <s v="1.30"/>
    <d v="2018-11-30T00:00:00"/>
    <x v="2"/>
    <x v="4"/>
    <s v="2. Custos Diretos"/>
  </r>
  <r>
    <x v="30"/>
    <s v="COMPESA"/>
    <s v="OBRAS"/>
    <x v="30"/>
    <s v="2.2 - Obras e Equipamentos"/>
    <m/>
    <s v="Licitação Pública Nacional (LPN)"/>
    <m/>
    <s v=""/>
    <n v="331.07"/>
    <x v="0"/>
    <n v="0"/>
    <s v="2.2.17.14"/>
    <s v="Ex-Post"/>
    <d v="2018-08-30T00:00:00"/>
    <d v="2018-12-30T00:00:00"/>
    <s v=""/>
    <m/>
    <x v="4"/>
    <s v="1.31"/>
    <d v="2018-12-31T00:00:00"/>
    <x v="1"/>
    <x v="4"/>
    <s v="2. Custos Diretos"/>
  </r>
  <r>
    <x v="31"/>
    <s v="COMPESA"/>
    <s v="OBRAS"/>
    <x v="31"/>
    <s v="2.2 - Obras e Equipamentos"/>
    <m/>
    <s v="Licitação Pública Nacional (LPN)"/>
    <m/>
    <m/>
    <n v="6345.53"/>
    <x v="0"/>
    <n v="0"/>
    <s v="2.2.2.6"/>
    <s v="Ex-Post"/>
    <d v="2018-08-15T00:00:00"/>
    <d v="2018-12-22T00:00:00"/>
    <m/>
    <m/>
    <x v="4"/>
    <s v="1.32"/>
    <d v="2018-12-31T00:00:00"/>
    <x v="2"/>
    <x v="0"/>
    <s v="2. Custos Diretos"/>
  </r>
  <r>
    <x v="32"/>
    <s v="COMPESA"/>
    <s v="OBRAS"/>
    <x v="32"/>
    <s v="2.2 - Obras e Equipamentos"/>
    <m/>
    <s v="Licitação Pública Nacional (LPN)"/>
    <m/>
    <m/>
    <n v="275.89"/>
    <x v="0"/>
    <n v="0"/>
    <m/>
    <s v="Ex-Post"/>
    <d v="2018-08-15T00:00:00"/>
    <d v="2018-12-22T00:00:00"/>
    <m/>
    <m/>
    <x v="4"/>
    <s v="1.33"/>
    <d v="2018-12-31T00:00:00"/>
    <x v="1"/>
    <x v="1"/>
    <s v="2. Custos Diretos"/>
  </r>
  <r>
    <x v="33"/>
    <s v="COMPESA"/>
    <s v="OBRAS"/>
    <x v="33"/>
    <s v="2.2 - Obras e Equipamentos"/>
    <m/>
    <s v="Sistema Nacional (SN)"/>
    <m/>
    <s v=""/>
    <n v="275.89"/>
    <x v="0"/>
    <n v="0"/>
    <s v="2.2.6.9"/>
    <s v="Sistema Nacional"/>
    <d v="2018-08-15T00:00:00"/>
    <d v="2018-12-31T00:00:00"/>
    <s v="Pregão Eletrônico"/>
    <m/>
    <x v="4"/>
    <s v="1.34"/>
    <d v="2018-12-31T00:00:00"/>
    <x v="1"/>
    <x v="1"/>
    <s v="2. Custos Diretos"/>
  </r>
  <r>
    <x v="34"/>
    <s v="COMPESA"/>
    <s v="BENS"/>
    <x v="34"/>
    <s v="2.1 - Fortalecimento Institucional"/>
    <m/>
    <s v="Sistema Nacional (SN)"/>
    <n v="2"/>
    <s v="5112/2014"/>
    <n v="1198.02"/>
    <x v="0"/>
    <n v="0"/>
    <s v="2.1.10.1"/>
    <s v="Sistema Nacional"/>
    <d v="2014-03-12T00:00:00"/>
    <d v="2014-07-14T00:00:00"/>
    <s v="Pregão Eletrônico"/>
    <s v="BRB2547"/>
    <x v="0"/>
    <s v="2.01"/>
    <d v="2014-07-31T00:00:00"/>
    <x v="0"/>
    <x v="1"/>
    <s v="2. Custos Diretos"/>
  </r>
  <r>
    <x v="35"/>
    <s v="COMPESA"/>
    <s v="BENS"/>
    <x v="35"/>
    <s v="2.2 - Obras e Equipamentos"/>
    <m/>
    <s v="Sistema Nacional (SN)"/>
    <m/>
    <s v="N/A"/>
    <n v="721.54"/>
    <x v="0"/>
    <n v="0"/>
    <s v="2.2.3.3"/>
    <s v="Sistema Nacional"/>
    <s v="N/A"/>
    <s v="N/A"/>
    <s v="Pregões Eletrônicos - ARPs Diversas"/>
    <s v="CBR676/2017"/>
    <x v="1"/>
    <s v="2.02"/>
    <s v=""/>
    <x v="0"/>
    <x v="0"/>
    <s v="2. Custos Diretos"/>
  </r>
  <r>
    <x v="36"/>
    <s v="APAC"/>
    <s v="BENS"/>
    <x v="36"/>
    <s v="2.3 - Sustentabilidade Ambiental e Social"/>
    <m/>
    <s v="Sistema Nacional (SN)"/>
    <m/>
    <s v="5358/2014"/>
    <n v="566.55999999999995"/>
    <x v="0"/>
    <n v="0"/>
    <s v="2.3.6.1"/>
    <s v="Sistema Nacional"/>
    <d v="2014-08-07T00:00:00"/>
    <d v="2015-06-17T00:00:00"/>
    <s v="Pregão Eletrônico"/>
    <s v="BRB2893"/>
    <x v="0"/>
    <s v="2.03"/>
    <d v="2015-06-30T00:00:00"/>
    <x v="0"/>
    <x v="6"/>
    <s v="2. Custos Diretos"/>
  </r>
  <r>
    <x v="37"/>
    <s v="COMPESA"/>
    <s v="BENS"/>
    <x v="37"/>
    <s v="2.2 - Obras e Equipamentos"/>
    <m/>
    <s v="Sistema Nacional (SN)"/>
    <m/>
    <s v="N/A"/>
    <n v="428.49"/>
    <x v="0"/>
    <n v="0"/>
    <s v="2.2.7.2"/>
    <s v="Sistema Nacional"/>
    <s v="N/A"/>
    <s v="N/A"/>
    <s v="Pregões Eletrônicos - ARPs Diversas"/>
    <s v="CBR676/2017"/>
    <x v="1"/>
    <s v="2.04"/>
    <s v=""/>
    <x v="0"/>
    <x v="0"/>
    <s v="2. Custos Diretos"/>
  </r>
  <r>
    <x v="38"/>
    <s v="CPRH"/>
    <s v="BENS"/>
    <x v="38"/>
    <s v="2.3 - Sustentabilidade Ambiental e Social"/>
    <m/>
    <s v="Sistema Nacional (SN)"/>
    <n v="6"/>
    <s v="6169/2016"/>
    <n v="109.31"/>
    <x v="0"/>
    <n v="0"/>
    <s v="2.3.14.3"/>
    <s v="Sistema Nacional"/>
    <d v="2016-04-19T00:00:00"/>
    <d v="2016-11-30T00:00:00"/>
    <s v="Pregão Eletrônico"/>
    <s v="BRB3542"/>
    <x v="0"/>
    <s v="2.05"/>
    <d v="2016-11-30T00:00:00"/>
    <x v="0"/>
    <x v="5"/>
    <s v="2. Custos Diretos"/>
  </r>
  <r>
    <x v="39"/>
    <s v="CPRH"/>
    <s v="BENS"/>
    <x v="39"/>
    <s v="2.3 - Sustentabilidade Ambiental e Social"/>
    <m/>
    <s v="Sistema Nacional (SN)"/>
    <n v="5"/>
    <s v="7102/2017"/>
    <n v="106.35"/>
    <x v="0"/>
    <n v="0"/>
    <s v="2.3.15.6"/>
    <s v="Sistema Nacional"/>
    <d v="2017-10-19T00:00:00"/>
    <d v="2018-08-30T00:00:00"/>
    <s v="Pregão Eletrônico"/>
    <m/>
    <x v="1"/>
    <s v="2.06"/>
    <d v="2018-08-31T00:00:00"/>
    <x v="0"/>
    <x v="5"/>
    <s v="2. Custos Diretos"/>
  </r>
  <r>
    <x v="40"/>
    <s v="COMPESA"/>
    <s v="BENS"/>
    <x v="40"/>
    <s v="2.1 - Fortalecimento Institucional"/>
    <m/>
    <s v="Sistema Nacional (SN)"/>
    <m/>
    <s v="3596/2011_x000a_3873/2012"/>
    <n v="4499.46"/>
    <x v="0"/>
    <n v="0"/>
    <s v="2.1.3.1"/>
    <s v="Sistema Nacional"/>
    <s v="N/A"/>
    <d v="2012-01-27T00:00:00"/>
    <s v="Pregão Eletrônico"/>
    <s v="BRB2575/_x000a_BRB2576"/>
    <x v="0"/>
    <s v="2.07"/>
    <d v="2012-01-31T00:00:00"/>
    <x v="0"/>
    <x v="8"/>
    <s v="2. Custos Diretos"/>
  </r>
  <r>
    <x v="41"/>
    <s v="COMPESA"/>
    <s v="BENS"/>
    <x v="41"/>
    <s v="2.2 - Obras e Equipamentos"/>
    <m/>
    <s v="Sistema Nacional (SN)"/>
    <m/>
    <s v="4945/2013"/>
    <n v="252.81"/>
    <x v="0"/>
    <n v="0"/>
    <s v="2.2.6.2"/>
    <s v="Sistema Nacional"/>
    <s v="N/A"/>
    <s v="N/A"/>
    <s v="Pregões Eletrônicos - ARPs Diversas"/>
    <s v="CBR-676/2017"/>
    <x v="0"/>
    <s v="2.08"/>
    <s v=""/>
    <x v="0"/>
    <x v="0"/>
    <s v="2. Custos Diretos"/>
  </r>
  <r>
    <x v="42"/>
    <s v="COMPESA"/>
    <s v="BENS"/>
    <x v="42"/>
    <s v="2.2 - Obras e Equipamentos"/>
    <m/>
    <s v="Sistema Nacional (SN)"/>
    <m/>
    <s v=""/>
    <n v="0"/>
    <x v="0"/>
    <n v="0"/>
    <s v="2.2.6.3"/>
    <s v="Sistema Nacional"/>
    <s v="N/A"/>
    <s v="N/A"/>
    <s v="Pregão Eletrônico"/>
    <s v="N/A"/>
    <x v="3"/>
    <s v="2.09"/>
    <s v=""/>
    <x v="0"/>
    <x v="0"/>
    <s v="2. Custos Diretos"/>
  </r>
  <r>
    <x v="43"/>
    <s v="COMPESA"/>
    <s v="BENS"/>
    <x v="43"/>
    <s v="2.2 - Obras e Equipamentos"/>
    <m/>
    <s v="Sistema Nacional (SN)"/>
    <m/>
    <m/>
    <n v="0"/>
    <x v="0"/>
    <n v="0"/>
    <s v="2.2.6.4"/>
    <s v="Sistema Nacional"/>
    <s v="N/A"/>
    <s v="N/A"/>
    <s v="Pregão Eletrônico"/>
    <s v="N/A"/>
    <x v="3"/>
    <s v="2.10"/>
    <s v=""/>
    <x v="0"/>
    <x v="0"/>
    <s v="2. Custos Diretos"/>
  </r>
  <r>
    <x v="44"/>
    <s v="COMPESA"/>
    <s v="BENS"/>
    <x v="44"/>
    <s v="2.2 - Obras e Equipamentos"/>
    <m/>
    <s v="Sistema Nacional (SN)"/>
    <m/>
    <m/>
    <n v="0"/>
    <x v="0"/>
    <n v="0"/>
    <s v="2.2.6.4.1"/>
    <s v="Sistema Nacional"/>
    <s v="N/A"/>
    <s v="N/A"/>
    <s v="Pregões Eletrônicos - ARPs Diversas"/>
    <s v="N/A"/>
    <x v="3"/>
    <s v="2.11"/>
    <s v=""/>
    <x v="0"/>
    <x v="0"/>
    <s v="2. Custos Diretos"/>
  </r>
  <r>
    <x v="45"/>
    <s v="COMPESA"/>
    <s v="BENS"/>
    <x v="45"/>
    <s v="2.2 - Obras e Equipamentos"/>
    <m/>
    <s v="Sistema Nacional (SN)"/>
    <m/>
    <s v=""/>
    <n v="0"/>
    <x v="0"/>
    <n v="0"/>
    <s v="2.2.6.5"/>
    <s v="Sistema Nacional"/>
    <s v="N/A"/>
    <s v="N/A"/>
    <s v="Pregões Eletrônicos - ARPs Diversas"/>
    <s v="N/A"/>
    <x v="3"/>
    <s v="2.12"/>
    <s v=""/>
    <x v="0"/>
    <x v="0"/>
    <s v="2. Custos Diretos"/>
  </r>
  <r>
    <x v="46"/>
    <s v="COMPESA"/>
    <s v="BENS"/>
    <x v="46"/>
    <s v="2.1 - Fortalecimento Institucional"/>
    <m/>
    <s v="Sistema Nacional (SN)"/>
    <m/>
    <s v="5112/2014"/>
    <n v="652.1"/>
    <x v="0"/>
    <n v="0"/>
    <s v="2.1.10.2"/>
    <s v="Sistema Nacional"/>
    <d v="2014-03-03T00:00:00"/>
    <d v="2014-10-22T00:00:00"/>
    <s v="Pregão Eletrônico"/>
    <s v="BRB2610"/>
    <x v="0"/>
    <s v="2.13"/>
    <d v="2014-10-31T00:00:00"/>
    <x v="0"/>
    <x v="1"/>
    <s v="2. Custos Diretos"/>
  </r>
  <r>
    <x v="47"/>
    <s v="COMPESA"/>
    <s v="BENS"/>
    <x v="34"/>
    <s v="2.1 - Fortalecimento Institucional"/>
    <m/>
    <s v="Sistema Nacional (SN)"/>
    <n v="4"/>
    <s v="6189/2016"/>
    <n v="299.54000000000002"/>
    <x v="0"/>
    <n v="0"/>
    <s v="2.1.10.3"/>
    <s v="Sistema Nacional"/>
    <d v="2016-04-08T00:00:00"/>
    <d v="2016-09-19T00:00:00"/>
    <s v="Pregão Eletrônico"/>
    <s v="CBR-676/2017"/>
    <x v="0"/>
    <s v="2.14"/>
    <d v="2016-09-30T00:00:00"/>
    <x v="0"/>
    <x v="1"/>
    <s v="2. Custos Diretos"/>
  </r>
  <r>
    <x v="48"/>
    <s v="COMPESA"/>
    <s v="BENS"/>
    <x v="47"/>
    <s v="2.1 - Fortalecimento Institucional"/>
    <m/>
    <s v="Sistema Nacional (SN)"/>
    <m/>
    <s v="7100/2017"/>
    <n v="372.46"/>
    <x v="0"/>
    <n v="0"/>
    <s v="2.1.10.4"/>
    <s v="Sistema Nacional"/>
    <d v="2018-03-07T00:00:00"/>
    <d v="2018-05-15T00:00:00"/>
    <s v="Pregão Eletrônico"/>
    <s v="CBR-676/2017"/>
    <x v="0"/>
    <s v="2.15"/>
    <d v="2018-05-31T00:00:00"/>
    <x v="0"/>
    <x v="1"/>
    <s v="2. Custos Diretos"/>
  </r>
  <r>
    <x v="49"/>
    <s v="COMPESA"/>
    <s v="BENS"/>
    <x v="48"/>
    <s v="2.1 - Fortalecimento Institucional"/>
    <m/>
    <s v="Sistema Nacional (SN)"/>
    <n v="3"/>
    <s v="6296/2016"/>
    <n v="52.08"/>
    <x v="0"/>
    <n v="0"/>
    <s v="2.1.10.6"/>
    <s v="Sistema Nacional"/>
    <d v="2016-08-17T00:00:00"/>
    <d v="2016-11-21T00:00:00"/>
    <s v="Pregão Eletrônico"/>
    <s v="CBR76/2017"/>
    <x v="0"/>
    <s v="2.16"/>
    <d v="2016-11-30T00:00:00"/>
    <x v="0"/>
    <x v="1"/>
    <s v="2. Custos Diretos"/>
  </r>
  <r>
    <x v="50"/>
    <s v="COMPESA"/>
    <s v="BENS"/>
    <x v="49"/>
    <s v="2.1 - Fortalecimento Institucional"/>
    <m/>
    <s v="Sistema Nacional (SN)"/>
    <m/>
    <s v="6218/2016"/>
    <n v="214.32"/>
    <x v="0"/>
    <n v="0"/>
    <s v="2.1.12.1"/>
    <s v="Sistema Nacional"/>
    <d v="2016-05-24T00:00:00"/>
    <d v="2016-08-30T00:00:00"/>
    <s v="Pregão Eletrônico"/>
    <s v="BRB3600"/>
    <x v="0"/>
    <s v="2.17"/>
    <d v="2016-08-31T00:00:00"/>
    <x v="0"/>
    <x v="1"/>
    <s v="2. Custos Diretos"/>
  </r>
  <r>
    <x v="51"/>
    <s v="COMPESA"/>
    <s v="BENS"/>
    <x v="50"/>
    <s v="2.2 - Obras e Equipamentos"/>
    <m/>
    <s v="Sistema Nacional (SN)"/>
    <m/>
    <s v="6179/2016"/>
    <n v="110.03"/>
    <x v="0"/>
    <n v="0"/>
    <s v="2.2.15.1"/>
    <s v="Sistema Nacional"/>
    <d v="2016-05-03T00:00:00"/>
    <d v="2016-09-14T00:00:00"/>
    <s v="Pregão Eletrônico"/>
    <s v="BRB3532"/>
    <x v="0"/>
    <s v="2.18"/>
    <d v="2016-09-30T00:00:00"/>
    <x v="0"/>
    <x v="4"/>
    <s v="2. Custos Diretos"/>
  </r>
  <r>
    <x v="52"/>
    <s v="COMPESA"/>
    <s v="BENS"/>
    <x v="51"/>
    <s v="2.2 - Obras e Equipamentos"/>
    <m/>
    <s v="Sistema Nacional (SN)"/>
    <n v="3"/>
    <s v="6180/2016"/>
    <n v="68.19"/>
    <x v="0"/>
    <n v="0"/>
    <s v="2.2.15.2"/>
    <s v="Sistema Nacional"/>
    <d v="2016-05-03T00:00:00"/>
    <d v="2016-09-13T00:00:00"/>
    <s v="Pregão Eletrônico"/>
    <s v="BRB3530"/>
    <x v="0"/>
    <s v="2.19"/>
    <d v="2016-09-30T00:00:00"/>
    <x v="0"/>
    <x v="4"/>
    <s v="2. Custos Diretos"/>
  </r>
  <r>
    <x v="53"/>
    <s v="COMPESA"/>
    <s v="BENS"/>
    <x v="52"/>
    <s v="2.2 - Obras e Equipamentos"/>
    <m/>
    <s v="Sistema Nacional (SN)"/>
    <n v="6"/>
    <s v="6237/2016_x000a_6565/2016_x000a_6788/2017"/>
    <n v="3804.6"/>
    <x v="0"/>
    <n v="0"/>
    <s v="2.2.15.3"/>
    <s v="Sistema Nacional"/>
    <d v="2016-05-03T00:00:00"/>
    <d v="2016-09-09T00:00:00"/>
    <s v="Pregão Eletrônico"/>
    <s v="BRB3528"/>
    <x v="0"/>
    <s v="2.20"/>
    <d v="2016-09-30T00:00:00"/>
    <x v="0"/>
    <x v="4"/>
    <s v="2. Custos Diretos"/>
  </r>
  <r>
    <x v="54"/>
    <s v="COMPESA"/>
    <s v="BENS"/>
    <x v="53"/>
    <s v="2.2 - Obras e Equipamentos"/>
    <m/>
    <s v="Sistema Nacional (SN)"/>
    <n v="4"/>
    <s v="6221/2016_x000a_7135/2017_x000a_7112/2017"/>
    <n v="779.58"/>
    <x v="0"/>
    <n v="0"/>
    <s v="2.2.15.4"/>
    <s v="Sistema Nacional"/>
    <d v="2016-05-03T00:00:00"/>
    <d v="2016-06-28T00:00:00"/>
    <s v="Pregão Eletrônico"/>
    <s v="CBR-676/2017"/>
    <x v="1"/>
    <s v="2.21"/>
    <d v="2016-06-30T00:00:00"/>
    <x v="0"/>
    <x v="4"/>
    <s v="2. Custos Diretos"/>
  </r>
  <r>
    <x v="55"/>
    <s v="COMPESA"/>
    <s v="BENS"/>
    <x v="54"/>
    <s v="2.2 - Obras e Equipamentos"/>
    <m/>
    <s v="Sistema Nacional (SN)"/>
    <m/>
    <s v="6292/2016"/>
    <n v="429.07"/>
    <x v="0"/>
    <n v="0"/>
    <s v="2.2.15.5"/>
    <s v="Sistema Nacional"/>
    <d v="2016-05-03T00:00:00"/>
    <d v="2018-03-12T00:00:00"/>
    <s v="Pregão Eletrônico"/>
    <s v="CBR676/2017"/>
    <x v="1"/>
    <s v="2.22"/>
    <d v="2018-03-31T00:00:00"/>
    <x v="0"/>
    <x v="4"/>
    <s v="2. Custos Diretos"/>
  </r>
  <r>
    <x v="56"/>
    <s v="COMPESA"/>
    <s v="BENS"/>
    <x v="55"/>
    <s v="2.2 - Obras e Equipamentos"/>
    <m/>
    <s v="Sistema Nacional (SN)"/>
    <m/>
    <s v="5931/2015"/>
    <n v="6.52"/>
    <x v="0"/>
    <n v="0"/>
    <s v="2.2.15.6"/>
    <s v="Sistema Nacional"/>
    <d v="2016-05-03T00:00:00"/>
    <d v="2016-01-12T00:00:00"/>
    <s v="Pregão Eletrônico"/>
    <s v="BRB3526"/>
    <x v="0"/>
    <s v="2.23"/>
    <d v="2016-01-31T00:00:00"/>
    <x v="0"/>
    <x v="4"/>
    <s v="2. Custos Diretos"/>
  </r>
  <r>
    <x v="57"/>
    <s v="COMPESA"/>
    <s v="BENS"/>
    <x v="56"/>
    <s v="2.2 - Obras e Equipamentos"/>
    <m/>
    <s v="Sistema Nacional (SN)"/>
    <n v="2"/>
    <s v="5973/2015"/>
    <n v="4.63"/>
    <x v="0"/>
    <n v="0"/>
    <s v="2.2.15.7"/>
    <s v="Sistema Nacional"/>
    <d v="2016-05-03T00:00:00"/>
    <d v="2016-04-20T00:00:00"/>
    <s v="Pregão Eletrônico"/>
    <s v="CBR76/2017"/>
    <x v="0"/>
    <s v="2.24"/>
    <d v="2016-04-30T00:00:00"/>
    <x v="0"/>
    <x v="4"/>
    <s v="2. Custos Diretos"/>
  </r>
  <r>
    <x v="58"/>
    <s v="COMPESA"/>
    <s v="BENS"/>
    <x v="57"/>
    <s v="2.2 - Obras e Equipamentos"/>
    <m/>
    <s v="Sistema Nacional (SN)"/>
    <m/>
    <s v="6329/2016"/>
    <n v="7.1"/>
    <x v="0"/>
    <n v="0"/>
    <s v="2.2.15.8"/>
    <s v="Sistema Nacional"/>
    <d v="2016-05-03T00:00:00"/>
    <d v="2016-08-30T00:00:00"/>
    <s v="Pregão Eletrônico"/>
    <s v="BRB3527"/>
    <x v="0"/>
    <s v="2.25"/>
    <d v="2016-08-31T00:00:00"/>
    <x v="0"/>
    <x v="4"/>
    <s v="2. Custos Diretos"/>
  </r>
  <r>
    <x v="59"/>
    <s v="COMPESA"/>
    <s v="BENS"/>
    <x v="58"/>
    <s v="2.2 - Obras e Equipamentos"/>
    <m/>
    <s v="Sistema Nacional (SN)"/>
    <m/>
    <s v="6342/2016"/>
    <n v="90.98"/>
    <x v="0"/>
    <n v="0"/>
    <s v="2.2.16.3"/>
    <s v="Sistema Nacional"/>
    <d v="2016-07-12T00:00:00"/>
    <d v="2016-09-30T00:00:00"/>
    <s v="Pregão Eletrônico"/>
    <s v="BRB3572"/>
    <x v="0"/>
    <s v="2.26"/>
    <d v="2016-09-30T00:00:00"/>
    <x v="0"/>
    <x v="0"/>
    <s v="2. Custos Diretos"/>
  </r>
  <r>
    <x v="60"/>
    <s v="COMPESA"/>
    <s v="BENS"/>
    <x v="59"/>
    <s v="1.1 - Gerenciamento e Supervisão"/>
    <m/>
    <s v="Comparação de Preços (CP) "/>
    <m/>
    <s v=""/>
    <n v="0"/>
    <x v="0"/>
    <n v="0"/>
    <s v="1.1.2"/>
    <s v="Ex-Post"/>
    <s v="N/A"/>
    <s v="N/A"/>
    <s v=""/>
    <s v="N/A"/>
    <x v="3"/>
    <s v="2.27"/>
    <s v=""/>
    <x v="0"/>
    <x v="7"/>
    <s v="1. Engenharia e Administração"/>
  </r>
  <r>
    <x v="61"/>
    <s v="COMPESA"/>
    <s v="BENS"/>
    <x v="60"/>
    <s v="2.1 - Fortalecimento Institucional"/>
    <m/>
    <s v="Sistema Nacional (SN)"/>
    <m/>
    <s v="6661/2017"/>
    <n v="182.56"/>
    <x v="0"/>
    <n v="0"/>
    <s v="2.1.2.2"/>
    <s v="Sistema Nacional"/>
    <d v="2017-02-07T00:00:00"/>
    <d v="2017-07-21T00:00:00"/>
    <s v="Pregão Eletrônico"/>
    <s v="CBR76/2017"/>
    <x v="0"/>
    <s v="2.28"/>
    <d v="2017-07-31T00:00:00"/>
    <x v="0"/>
    <x v="2"/>
    <s v="2. Custos Diretos"/>
  </r>
  <r>
    <x v="62"/>
    <s v="COMPESA"/>
    <s v="BENS"/>
    <x v="61"/>
    <s v="2.1 - Fortalecimento Institucional"/>
    <m/>
    <s v="Sistema Nacional (SN)"/>
    <m/>
    <s v=""/>
    <n v="137.94999999999999"/>
    <x v="0"/>
    <n v="0"/>
    <s v="2.1.7.3"/>
    <s v="Sistema Nacional"/>
    <d v="2018-08-15T00:00:00"/>
    <d v="2018-12-31T00:00:00"/>
    <s v="Pregão Eletrônico"/>
    <s v="N/A"/>
    <x v="4"/>
    <s v="2.29"/>
    <d v="2018-12-31T00:00:00"/>
    <x v="0"/>
    <x v="2"/>
    <s v="2. Custos Diretos"/>
  </r>
  <r>
    <x v="63"/>
    <s v="COMPESA"/>
    <s v="BENS"/>
    <x v="62"/>
    <s v="2.2 - Obras e Equipamentos"/>
    <m/>
    <s v="Sistema Nacional (SN)"/>
    <m/>
    <s v="6365/2016"/>
    <n v="1680.24"/>
    <x v="0"/>
    <n v="0"/>
    <s v="2.2.7.3"/>
    <s v="Sistema Nacional"/>
    <s v="?"/>
    <d v="2016-12-14T00:00:00"/>
    <s v="Pregão Eletrônico"/>
    <m/>
    <x v="1"/>
    <s v="2.30"/>
    <d v="2016-12-31T00:00:00"/>
    <x v="0"/>
    <x v="0"/>
    <s v="2. Custos Diretos"/>
  </r>
  <r>
    <x v="64"/>
    <s v="COMPESA"/>
    <s v="BENS"/>
    <x v="63"/>
    <s v="2.1 - Fortalecimento Institucional"/>
    <m/>
    <s v="Sistema Nacional (SN)"/>
    <m/>
    <s v=""/>
    <n v="99.77"/>
    <x v="0"/>
    <n v="0"/>
    <s v="2.1.6.3"/>
    <s v="Sistema Nacional"/>
    <d v="2018-08-15T00:00:00"/>
    <d v="2018-12-30T00:00:00"/>
    <s v="Pregão Eletrônico"/>
    <m/>
    <x v="4"/>
    <s v="2.31"/>
    <d v="2018-12-31T00:00:00"/>
    <x v="0"/>
    <x v="1"/>
    <s v="2. Custos Diretos"/>
  </r>
  <r>
    <x v="65"/>
    <s v="COMPESA"/>
    <s v="BENS"/>
    <x v="64"/>
    <s v="2.2 - Obras e Equipamentos"/>
    <m/>
    <s v="Sistema Nacional (SN)"/>
    <m/>
    <s v="7215/2017"/>
    <n v="8.3000000000000007"/>
    <x v="0"/>
    <n v="0"/>
    <s v="2.2.14.4"/>
    <s v="Sistema Nacional"/>
    <d v="2018-03-31T00:00:00"/>
    <d v="2018-09-06T00:00:00"/>
    <s v="Pregão Eletrônico"/>
    <m/>
    <x v="1"/>
    <s v="2.32"/>
    <d v="2018-09-30T00:00:00"/>
    <x v="0"/>
    <x v="0"/>
    <s v="2. Custos Diretos"/>
  </r>
  <r>
    <x v="66"/>
    <s v="COMPESA"/>
    <s v="BENS"/>
    <x v="65"/>
    <s v="2.2 - Obras e Equipamentos"/>
    <m/>
    <s v="Sistema Nacional (SN)"/>
    <m/>
    <m/>
    <n v="937.08"/>
    <x v="0"/>
    <n v="0"/>
    <s v="2.2.2.3"/>
    <s v="Sistema Nacional"/>
    <s v="N/A"/>
    <s v="N/A"/>
    <s v="Pregões Eletrônicos - ARPs Diversas"/>
    <m/>
    <x v="4"/>
    <s v="2.33"/>
    <s v=""/>
    <x v="0"/>
    <x v="0"/>
    <s v="2. Custos Diretos"/>
  </r>
  <r>
    <x v="67"/>
    <s v="COMPESA"/>
    <s v="BENS"/>
    <x v="66"/>
    <s v="2.2 - Obras e Equipamentos"/>
    <m/>
    <s v="Sistema Nacional (SN)"/>
    <n v="2"/>
    <m/>
    <n v="524.20000000000005"/>
    <x v="0"/>
    <n v="0"/>
    <s v="2.2.5.3"/>
    <s v="Sistema Nacional"/>
    <s v="N/A"/>
    <s v="N/A"/>
    <s v="Pregões Eletrônicos - ARPs Diversas"/>
    <m/>
    <x v="4"/>
    <s v="2.34"/>
    <s v=""/>
    <x v="0"/>
    <x v="0"/>
    <s v="2. Custos Diretos"/>
  </r>
  <r>
    <x v="68"/>
    <s v="COMPESA"/>
    <s v="BENS"/>
    <x v="67"/>
    <s v="2.1 - Fortalecimento Institucional"/>
    <m/>
    <s v="Sistema Nacional (SN)"/>
    <m/>
    <s v="0363/2014"/>
    <n v="490.67"/>
    <x v="0"/>
    <n v="0"/>
    <s v="2.1.8.3"/>
    <s v="Sistema Nacional"/>
    <s v="N/A"/>
    <d v="2016-12-30T00:00:00"/>
    <s v="Pregão Eletrônico"/>
    <s v="CBR-676/2017"/>
    <x v="0"/>
    <s v="2.35"/>
    <d v="2016-12-31T00:00:00"/>
    <x v="0"/>
    <x v="1"/>
    <s v="2. Custos Diretos"/>
  </r>
  <r>
    <x v="69"/>
    <s v="COMPESA"/>
    <s v="BENS"/>
    <x v="68"/>
    <s v="2.1 - Fortalecimento Institucional"/>
    <m/>
    <s v="Sistema Nacional (SN)"/>
    <m/>
    <s v="6479/2016"/>
    <n v="269.86"/>
    <x v="0"/>
    <n v="0"/>
    <s v="2.1.12.4"/>
    <s v="Sistema Nacional"/>
    <d v="2016-05-25T00:00:00"/>
    <d v="2017-01-20T00:00:00"/>
    <s v="Pregão Eletrônico"/>
    <s v="CBR-676/2017"/>
    <x v="0"/>
    <s v="2.36"/>
    <d v="2017-01-31T00:00:00"/>
    <x v="0"/>
    <x v="1"/>
    <s v="2. Custos Diretos"/>
  </r>
  <r>
    <x v="70"/>
    <s v="COMPESA"/>
    <s v="BENS"/>
    <x v="69"/>
    <s v="2.1 - Fortalecimento Institucional"/>
    <m/>
    <s v="Sistema Nacional (SN)"/>
    <n v="2"/>
    <s v="6479/2016_x000a_6696/2017"/>
    <n v="97.6"/>
    <x v="0"/>
    <n v="0"/>
    <s v="2.1.12.5 / 2.1.12.6"/>
    <s v="Sistema Nacional"/>
    <d v="2016-05-25T00:00:00"/>
    <d v="2016-12-23T00:00:00"/>
    <s v="Pregão Eletrônico"/>
    <s v="CBR-676/2017"/>
    <x v="0"/>
    <s v="2.37"/>
    <d v="2016-12-31T00:00:00"/>
    <x v="0"/>
    <x v="8"/>
    <s v="2. Custos Diretos"/>
  </r>
  <r>
    <x v="71"/>
    <s v="COMPESA"/>
    <s v="BENS"/>
    <x v="70"/>
    <s v="2.2 - Obras e Equipamentos"/>
    <m/>
    <s v="Sistema Nacional (SN)"/>
    <m/>
    <s v="6594/2017"/>
    <n v="116.28"/>
    <x v="0"/>
    <n v="0"/>
    <s v="2.2.14.6"/>
    <s v="Sistema Nacional"/>
    <d v="2017-01-21T00:00:00"/>
    <d v="2017-04-17T00:00:00"/>
    <s v="Pregão Eletrônico"/>
    <s v="CBR-676/2017"/>
    <x v="1"/>
    <s v="2.38"/>
    <d v="2017-04-30T00:00:00"/>
    <x v="0"/>
    <x v="0"/>
    <s v="2. Custos Diretos"/>
  </r>
  <r>
    <x v="72"/>
    <s v="APAC"/>
    <s v="BENS"/>
    <x v="71"/>
    <s v="2.3 - Sustentabilidade Ambiental e Social"/>
    <m/>
    <s v="Sistema Nacional (SN)"/>
    <m/>
    <s v="6399/2016"/>
    <n v="114.74"/>
    <x v="0"/>
    <n v="0"/>
    <s v="2.3.6.3"/>
    <s v="Sistema Nacional"/>
    <d v="2016-09-02T00:00:00"/>
    <d v="2016-12-26T00:00:00"/>
    <s v="Pregão Eletrônico"/>
    <s v="BRB3538"/>
    <x v="0"/>
    <s v="2.39"/>
    <d v="2016-12-31T00:00:00"/>
    <x v="0"/>
    <x v="6"/>
    <s v="2. Custos Diretos"/>
  </r>
  <r>
    <x v="73"/>
    <s v="CPRH"/>
    <s v="BENS"/>
    <x v="72"/>
    <s v="2.3 - Sustentabilidade Ambiental e Social"/>
    <m/>
    <s v="Seleção Baseada na Qualificação do Consultor (SQC)"/>
    <m/>
    <s v="?"/>
    <n v="96.06"/>
    <x v="0"/>
    <n v="0"/>
    <s v="2.3.15.7"/>
    <s v="Ex-Post"/>
    <s v="?"/>
    <d v="2018-12-30T00:00:00"/>
    <s v=""/>
    <m/>
    <x v="5"/>
    <s v="2.40"/>
    <d v="2018-12-31T00:00:00"/>
    <x v="0"/>
    <x v="5"/>
    <s v="2. Custos Diretos"/>
  </r>
  <r>
    <x v="74"/>
    <s v="COMPESA"/>
    <s v="BENS"/>
    <x v="73"/>
    <s v="2.1 - Fortalecimento Institucional"/>
    <m/>
    <s v="Comparação de Preços (CP) "/>
    <m/>
    <s v=""/>
    <n v="46.9"/>
    <x v="0"/>
    <n v="0"/>
    <s v="2.1.10.5"/>
    <s v="Ex-Post"/>
    <d v="2018-08-15T00:00:00"/>
    <d v="2018-12-18T00:00:00"/>
    <m/>
    <m/>
    <x v="4"/>
    <s v="2.41"/>
    <d v="2018-12-31T00:00:00"/>
    <x v="0"/>
    <x v="1"/>
    <s v="2. Custos Diretos"/>
  </r>
  <r>
    <x v="75"/>
    <s v="COMPESA"/>
    <s v="BENS"/>
    <x v="74"/>
    <s v="2.2 - Obras e Equipamentos"/>
    <m/>
    <s v="Sistema Nacional (SN)"/>
    <n v="2"/>
    <s v="6806/2017 6925/2017"/>
    <n v="314.12"/>
    <x v="0"/>
    <n v="0"/>
    <s v="2.2.4.5.2 /_x000a_2.2.4.5.3"/>
    <s v="Sistema Nacional"/>
    <d v="2017-05-16T00:00:00"/>
    <d v="2017-08-01T00:00:00"/>
    <s v="Pregão Eletrônico"/>
    <s v="CBR76/2017"/>
    <x v="0"/>
    <s v="2.42"/>
    <d v="2017-08-31T00:00:00"/>
    <x v="0"/>
    <x v="4"/>
    <s v="2. Custos Diretos"/>
  </r>
  <r>
    <x v="76"/>
    <s v="COMPESA"/>
    <s v="BENS"/>
    <x v="75"/>
    <s v="2.2 - Obras e Equipamentos"/>
    <m/>
    <s v="Licitação Pública Internacional (LPI)"/>
    <m/>
    <s v="7009/2017"/>
    <n v="25472.77"/>
    <x v="0"/>
    <n v="0"/>
    <s v="2.2.17.3"/>
    <s v="Ex-Ante"/>
    <d v="2017-09-06T00:00:00"/>
    <d v="2018-01-23T00:00:00"/>
    <m/>
    <s v="BRB3793"/>
    <x v="1"/>
    <s v="2.43"/>
    <d v="2018-01-31T00:00:00"/>
    <x v="0"/>
    <x v="0"/>
    <s v="2. Custos Diretos"/>
  </r>
  <r>
    <x v="77"/>
    <s v="COMPESA"/>
    <s v="BENS"/>
    <x v="76"/>
    <s v="2.2 - Obras e Equipamentos"/>
    <m/>
    <s v="Sistema Nacional (SN)"/>
    <m/>
    <s v="7127/2017"/>
    <n v="1642.74"/>
    <x v="0"/>
    <n v="0"/>
    <s v="2.2.17.4"/>
    <s v="Sistema Nacional"/>
    <d v="2017-12-02T00:00:00"/>
    <d v="2018-03-12T00:00:00"/>
    <s v="Pregão Eletrônico"/>
    <s v="CBR-676/2017"/>
    <x v="1"/>
    <s v="2.44"/>
    <d v="2018-03-31T00:00:00"/>
    <x v="0"/>
    <x v="0"/>
    <s v="2. Custos Diretos"/>
  </r>
  <r>
    <x v="78"/>
    <s v="COMPESA"/>
    <s v="BENS"/>
    <x v="77"/>
    <s v="2.2 - Obras e Equipamentos"/>
    <m/>
    <s v="Sistema Nacional (SN)"/>
    <m/>
    <s v="7017/2017 "/>
    <n v="2800.03"/>
    <x v="0"/>
    <n v="0"/>
    <s v="2.2.17.5"/>
    <s v="Sistema Nacional"/>
    <d v="2017-08-31T00:00:00"/>
    <d v="2018-02-05T00:00:00"/>
    <s v="Pregão Eletrônico"/>
    <s v="CBR-676/2017"/>
    <x v="1"/>
    <s v="2.45"/>
    <d v="2018-02-28T00:00:00"/>
    <x v="0"/>
    <x v="0"/>
    <s v="2. Custos Diretos"/>
  </r>
  <r>
    <x v="79"/>
    <s v="COMPESA"/>
    <s v="BENS"/>
    <x v="78"/>
    <s v="2.2 - Obras e Equipamentos"/>
    <m/>
    <s v="Sistema Nacional (SN)"/>
    <n v="12"/>
    <s v="7423/2018"/>
    <n v="826.55"/>
    <x v="0"/>
    <n v="0"/>
    <s v="2.2.17.6"/>
    <s v="Sistema Nacional"/>
    <d v="2018-05-05T00:00:00"/>
    <d v="2018-12-15T00:00:00"/>
    <s v="Pregão Eletrônico"/>
    <m/>
    <x v="5"/>
    <s v="2.46"/>
    <d v="2018-12-31T00:00:00"/>
    <x v="0"/>
    <x v="0"/>
    <s v="2. Custos Diretos"/>
  </r>
  <r>
    <x v="80"/>
    <s v="COMPESA"/>
    <s v="BENS"/>
    <x v="79"/>
    <s v="2.2 - Obras e Equipamentos"/>
    <m/>
    <s v="Sistema Nacional (SN)"/>
    <m/>
    <s v=""/>
    <n v="1239.9000000000001"/>
    <x v="0"/>
    <n v="0"/>
    <s v="2.2.17.12"/>
    <s v="Sistema Nacional"/>
    <d v="2018-08-15T00:00:00"/>
    <d v="2018-12-19T00:00:00"/>
    <s v="Pregão Eletrônico"/>
    <m/>
    <x v="4"/>
    <s v="2.47"/>
    <d v="2018-12-31T00:00:00"/>
    <x v="0"/>
    <x v="0"/>
    <s v="2. Custos Diretos"/>
  </r>
  <r>
    <x v="81"/>
    <s v="COMPESA"/>
    <s v="BENS"/>
    <x v="80"/>
    <s v="2.2 - Obras e Equipamentos"/>
    <m/>
    <s v="Sistema Nacional (SN)"/>
    <m/>
    <s v=""/>
    <n v="2157.48"/>
    <x v="0"/>
    <n v="0"/>
    <s v="2.2.17.13"/>
    <s v="Sistema Nacional"/>
    <d v="2018-08-15T00:00:00"/>
    <d v="2018-12-31T00:00:00"/>
    <s v="Pregão Eletrônico"/>
    <m/>
    <x v="4"/>
    <s v="2.48"/>
    <d v="2018-12-31T00:00:00"/>
    <x v="0"/>
    <x v="0"/>
    <s v="2. Custos Diretos"/>
  </r>
  <r>
    <x v="82"/>
    <s v="COMPESA"/>
    <s v="BENS"/>
    <x v="81"/>
    <s v="2.2 - Obras e Equipamentos"/>
    <m/>
    <s v="Sistema Nacional (SN)"/>
    <m/>
    <s v="7091/2017"/>
    <n v="438.54"/>
    <x v="0"/>
    <n v="0"/>
    <s v="2.2.14.7"/>
    <s v="Sistema Nacional"/>
    <d v="2017-09-30T00:00:00"/>
    <d v="2017-12-07T00:00:00"/>
    <s v="Pregão Eletrônico"/>
    <s v="CBR676/2017"/>
    <x v="0"/>
    <s v="2.49"/>
    <d v="2017-12-31T00:00:00"/>
    <x v="0"/>
    <x v="0"/>
    <s v="2. Custos Diretos"/>
  </r>
  <r>
    <x v="83"/>
    <s v="APAC"/>
    <s v="BENS"/>
    <x v="82"/>
    <s v="2.3 - Sustentabilidade Ambiental e Social"/>
    <m/>
    <s v="Sistema Nacional (SN)"/>
    <n v="8"/>
    <s v="7183/2017"/>
    <n v="570.82000000000005"/>
    <x v="0"/>
    <n v="0"/>
    <s v="2.3.6.5"/>
    <s v="Sistema Nacional"/>
    <d v="2018-04-25T00:00:00"/>
    <d v="2018-09-18T00:00:00"/>
    <s v="Pregão Eletrônico"/>
    <m/>
    <x v="5"/>
    <s v="2.50"/>
    <d v="2018-09-30T00:00:00"/>
    <x v="0"/>
    <x v="6"/>
    <s v="2. Custos Diretos"/>
  </r>
  <r>
    <x v="84"/>
    <s v="COMPESA"/>
    <s v="BENS"/>
    <x v="83"/>
    <s v="2.2 - Obras e Equipamentos"/>
    <m/>
    <s v="Comparação de Preços (CP) "/>
    <m/>
    <s v="7402/2018"/>
    <n v="42.85"/>
    <x v="0"/>
    <n v="0"/>
    <s v="2.2.15.4.4"/>
    <s v="Ex-Post"/>
    <d v="2017-03-30T00:00:00"/>
    <d v="2018-10-02T00:00:00"/>
    <s v=""/>
    <m/>
    <x v="1"/>
    <s v="2.51"/>
    <d v="2018-10-31T00:00:00"/>
    <x v="0"/>
    <x v="4"/>
    <s v="2. Custos Diretos"/>
  </r>
  <r>
    <x v="85"/>
    <s v="COMPESA"/>
    <s v="BENS"/>
    <x v="84"/>
    <s v="2.1 - Fortalecimento Institucional"/>
    <m/>
    <s v="Contratação Direta (CD)"/>
    <m/>
    <s v="Contratação Direta"/>
    <n v="17.48"/>
    <x v="0"/>
    <n v="0"/>
    <s v="2.1.10.3.5"/>
    <s v="Ex-Ante"/>
    <d v="2017-07-24T00:00:00"/>
    <d v="2018-04-05T00:00:00"/>
    <s v=""/>
    <s v="CBR76/2017"/>
    <x v="0"/>
    <s v="2.52"/>
    <d v="2018-04-30T00:00:00"/>
    <x v="0"/>
    <x v="1"/>
    <s v="2. Custos Diretos"/>
  </r>
  <r>
    <x v="86"/>
    <s v="COMPESA"/>
    <s v="BENS"/>
    <x v="85"/>
    <s v="2.1 - Fortalecimento Institucional"/>
    <m/>
    <s v="Sistema Nacional (SN)"/>
    <m/>
    <s v="6463/2016"/>
    <n v="359.74"/>
    <x v="0"/>
    <n v="0"/>
    <s v="2.1.10.7"/>
    <s v="Sistema Nacional"/>
    <d v="2016-10-08T00:00:00"/>
    <d v="2017-04-07T00:00:00"/>
    <s v="Pregão Eletrônico - Reconhecimento de Gastos"/>
    <s v="CBR-676/2017"/>
    <x v="0"/>
    <s v="2.53"/>
    <d v="2017-04-30T00:00:00"/>
    <x v="0"/>
    <x v="1"/>
    <s v="2. Custos Diretos"/>
  </r>
  <r>
    <x v="87"/>
    <s v="COMPESA"/>
    <s v="BENS"/>
    <x v="86"/>
    <s v="2.1 - Fortalecimento Institucional"/>
    <m/>
    <s v="Sistema Nacional (SN)"/>
    <m/>
    <s v=""/>
    <n v="166.79"/>
    <x v="0"/>
    <n v="0"/>
    <s v="2.1.10.8"/>
    <s v="Sistema Nacional"/>
    <d v="2018-08-15T00:00:00"/>
    <d v="2018-12-31T00:00:00"/>
    <s v="Pregão Eletrônico"/>
    <m/>
    <x v="4"/>
    <s v="2.54"/>
    <d v="2018-12-31T00:00:00"/>
    <x v="1"/>
    <x v="1"/>
    <s v="2. Custos Diretos"/>
  </r>
  <r>
    <x v="88"/>
    <s v="COMPESA"/>
    <s v="BENS"/>
    <x v="87"/>
    <s v="2.2 - Obras e Equipamentos"/>
    <m/>
    <s v="Sistema Nacional (SN)"/>
    <m/>
    <m/>
    <n v="550.01"/>
    <x v="0"/>
    <n v="0"/>
    <s v="2.3.6.6"/>
    <s v="Sistema Nacional"/>
    <d v="2018-08-15T00:00:00"/>
    <d v="2018-12-31T00:00:00"/>
    <s v="Pregão Eletrônico"/>
    <m/>
    <x v="4"/>
    <s v="2.71"/>
    <d v="2018-12-31T00:00:00"/>
    <x v="1"/>
    <x v="6"/>
    <s v="2. Custos Diretos"/>
  </r>
  <r>
    <x v="89"/>
    <s v="COMPESA"/>
    <s v="BENS"/>
    <x v="88"/>
    <s v="2.1 - Fortalecimento Institucional"/>
    <m/>
    <s v="Sistema Nacional (SN)"/>
    <m/>
    <s v=""/>
    <n v="8.9700000000000006"/>
    <x v="0"/>
    <n v="0"/>
    <s v="2.1.12.9"/>
    <s v="Sistema Nacional"/>
    <d v="2018-08-15T00:00:00"/>
    <d v="2018-12-31T00:00:00"/>
    <s v="Pregão Eletrônico"/>
    <m/>
    <x v="4"/>
    <s v="2.56"/>
    <d v="2018-12-31T00:00:00"/>
    <x v="1"/>
    <x v="1"/>
    <s v="2. Custos Diretos"/>
  </r>
  <r>
    <x v="90"/>
    <s v="COMPESA"/>
    <s v="BENS"/>
    <x v="89"/>
    <s v="2.2 - Obras e Equipamentos"/>
    <m/>
    <s v="Sistema Nacional (SN)"/>
    <n v="2"/>
    <s v=""/>
    <n v="212.15"/>
    <x v="0"/>
    <n v="0"/>
    <s v="2.2.4.8.2 / _x000a_2.2.4.8.3"/>
    <s v="Sistema Nacional"/>
    <d v="2018-08-15T00:00:00"/>
    <d v="2018-12-31T00:00:00"/>
    <s v="Pregão Eletrônico"/>
    <m/>
    <x v="4"/>
    <s v="2.57"/>
    <d v="2018-12-31T00:00:00"/>
    <x v="2"/>
    <x v="4"/>
    <s v="2. Custos Diretos"/>
  </r>
  <r>
    <x v="91"/>
    <s v="COMPESA"/>
    <s v="BENS"/>
    <x v="90"/>
    <s v="2.2 - Obras e Equipamentos"/>
    <m/>
    <s v="Sistema Nacional (SN)"/>
    <n v="2"/>
    <s v=""/>
    <n v="416.93"/>
    <x v="0"/>
    <n v="0"/>
    <s v="2.2.4.10"/>
    <s v="Sistema Nacional"/>
    <d v="2018-08-15T00:00:00"/>
    <d v="2018-12-31T00:00:00"/>
    <s v="Pregão Eletrônico"/>
    <m/>
    <x v="4"/>
    <s v="2.58"/>
    <d v="2018-12-31T00:00:00"/>
    <x v="2"/>
    <x v="4"/>
    <s v="2. Custos Diretos"/>
  </r>
  <r>
    <x v="92"/>
    <s v="COMPESA"/>
    <s v="BENS"/>
    <x v="91"/>
    <s v="2.2 - Obras e Equipamentos"/>
    <m/>
    <s v="Sistema Nacional (SN)"/>
    <m/>
    <s v=""/>
    <n v="133.84"/>
    <x v="0"/>
    <n v="0"/>
    <s v="2.2.6.9"/>
    <s v="Sistema Nacional"/>
    <d v="2018-08-15T00:00:00"/>
    <d v="2018-12-31T00:00:00"/>
    <s v="Pregão Eletrônico"/>
    <m/>
    <x v="4"/>
    <s v="2.59"/>
    <d v="2018-12-31T00:00:00"/>
    <x v="1"/>
    <x v="1"/>
    <s v="2. Custos Diretos"/>
  </r>
  <r>
    <x v="93"/>
    <s v="COMPESA"/>
    <s v="BENS"/>
    <x v="92"/>
    <s v="2.2 - Obras e Equipamentos"/>
    <m/>
    <s v="Sistema Nacional (SN)"/>
    <m/>
    <s v="diversos"/>
    <n v="430.41"/>
    <x v="0"/>
    <n v="0"/>
    <s v="2.2.8.7"/>
    <s v="Sistema Nacional"/>
    <s v="N/A"/>
    <d v="2018-10-26T00:00:00"/>
    <s v="Pregões Eletrônicos - ARPs Diversas"/>
    <s v="CBR676/2017"/>
    <x v="1"/>
    <s v="2.60"/>
    <d v="2018-10-31T00:00:00"/>
    <x v="2"/>
    <x v="0"/>
    <s v="2. Custos Diretos"/>
  </r>
  <r>
    <x v="94"/>
    <s v="COMPESA"/>
    <s v="BENS"/>
    <x v="93"/>
    <s v="2.2 - Obras e Equipamentos"/>
    <m/>
    <s v="Sistema Nacional (SN)"/>
    <m/>
    <m/>
    <n v="124.15"/>
    <x v="0"/>
    <n v="0"/>
    <s v="2.2.8.8"/>
    <s v="Sistema Nacional"/>
    <d v="2018-08-15T00:00:00"/>
    <d v="2018-12-31T00:00:00"/>
    <s v="Pregões Eletrônicos - ARPs Diversas"/>
    <m/>
    <x v="4"/>
    <s v="2.61"/>
    <d v="2018-12-31T00:00:00"/>
    <x v="2"/>
    <x v="0"/>
    <s v="2. Custos Diretos"/>
  </r>
  <r>
    <x v="95"/>
    <s v="COMPESA"/>
    <s v="BENS"/>
    <x v="94"/>
    <s v="2.2 - Obras e Equipamentos"/>
    <m/>
    <s v="Sistema Nacional (SN)"/>
    <m/>
    <s v=""/>
    <n v="220.71"/>
    <x v="0"/>
    <n v="0"/>
    <s v="2.2.14.8"/>
    <s v="Sistema Nacional"/>
    <d v="2018-08-15T00:00:00"/>
    <d v="2018-12-31T00:00:00"/>
    <s v="Pregão Eletrônico"/>
    <m/>
    <x v="4"/>
    <s v="2.62"/>
    <d v="2018-12-31T00:00:00"/>
    <x v="1"/>
    <x v="0"/>
    <s v="2. Custos Diretos"/>
  </r>
  <r>
    <x v="96"/>
    <s v="COMPESA"/>
    <s v="BENS"/>
    <x v="95"/>
    <s v="2.2 - Obras e Equipamentos"/>
    <m/>
    <s v="Sistema Nacional (SN)"/>
    <m/>
    <s v=""/>
    <n v="435.85"/>
    <x v="0"/>
    <n v="0"/>
    <s v="2.2.14.9"/>
    <s v="Sistema Nacional"/>
    <d v="2018-08-15T00:00:00"/>
    <d v="2018-12-31T00:00:00"/>
    <s v="Pregão Eletrônico"/>
    <m/>
    <x v="4"/>
    <s v="2.63"/>
    <d v="2018-12-31T00:00:00"/>
    <x v="2"/>
    <x v="0"/>
    <s v="2. Custos Diretos"/>
  </r>
  <r>
    <x v="97"/>
    <s v="COMPESA"/>
    <s v="BENS"/>
    <x v="96"/>
    <s v="2.2 - Obras e Equipamentos"/>
    <m/>
    <s v="Sistema Nacional (SN)"/>
    <n v="5"/>
    <s v=""/>
    <n v="1201.51"/>
    <x v="0"/>
    <n v="0"/>
    <s v="2.2.15.13"/>
    <s v="Sistema Nacional"/>
    <d v="2018-08-15T00:00:00"/>
    <d v="2018-12-31T00:00:00"/>
    <s v="Pregão Eletrônico"/>
    <m/>
    <x v="4"/>
    <s v="2.64"/>
    <d v="2018-12-31T00:00:00"/>
    <x v="1"/>
    <x v="4"/>
    <s v="2. Custos Diretos"/>
  </r>
  <r>
    <x v="98"/>
    <s v="COMPESA"/>
    <s v="BENS"/>
    <x v="97"/>
    <s v="2.2 - Obras e Equipamentos"/>
    <m/>
    <s v="Sistema Nacional (SN)"/>
    <n v="4"/>
    <s v=""/>
    <n v="101.53"/>
    <x v="0"/>
    <n v="0"/>
    <s v="2.2.15.14"/>
    <s v="Sistema Nacional"/>
    <d v="2018-08-15T00:00:00"/>
    <d v="2018-12-31T00:00:00"/>
    <s v="Pregão Eletrônico"/>
    <m/>
    <x v="4"/>
    <s v="2.65"/>
    <d v="2018-12-31T00:00:00"/>
    <x v="1"/>
    <x v="4"/>
    <s v="2. Custos Diretos"/>
  </r>
  <r>
    <x v="99"/>
    <s v="COMPESA"/>
    <s v="BENS"/>
    <x v="98"/>
    <s v="2.2 - Obras e Equipamentos"/>
    <m/>
    <s v="Sistema Nacional (SN)"/>
    <n v="5"/>
    <s v=""/>
    <n v="395.91"/>
    <x v="0"/>
    <n v="0"/>
    <s v="2.2.15.15"/>
    <s v="Sistema Nacional"/>
    <d v="2018-08-15T00:00:00"/>
    <d v="2018-12-31T00:00:00"/>
    <s v="Pregão Eletrônico"/>
    <m/>
    <x v="4"/>
    <s v="2.66"/>
    <d v="2018-12-31T00:00:00"/>
    <x v="1"/>
    <x v="4"/>
    <s v="2. Custos Diretos"/>
  </r>
  <r>
    <x v="100"/>
    <s v="COMPESA"/>
    <s v="BENS"/>
    <x v="99"/>
    <s v="2.1 - Fortalecimento Institucional"/>
    <m/>
    <s v="Sistema Nacional (SN)"/>
    <m/>
    <s v=""/>
    <n v="551.79"/>
    <x v="0"/>
    <n v="0"/>
    <s v="2.1.3.2"/>
    <s v="Sistema Nacional"/>
    <d v="2018-08-15T00:00:00"/>
    <d v="2018-12-31T00:00:00"/>
    <s v="Pregão Eletrônico"/>
    <m/>
    <x v="4"/>
    <s v="2.67"/>
    <d v="2018-12-31T00:00:00"/>
    <x v="1"/>
    <x v="1"/>
    <s v="2. Custos Diretos"/>
  </r>
  <r>
    <x v="101"/>
    <s v="CPRH"/>
    <s v="BENS"/>
    <x v="100"/>
    <s v="2.3 - Sustentabilidade Ambiental e Social"/>
    <m/>
    <s v="Sistema Nacional (SN)"/>
    <n v="2"/>
    <m/>
    <n v="239.08"/>
    <x v="0"/>
    <n v="0"/>
    <s v="2.3.15.11"/>
    <s v="Sistema Nacional"/>
    <d v="2018-08-15T00:00:00"/>
    <d v="2018-12-31T00:00:00"/>
    <s v="Pregão Eletrônico"/>
    <m/>
    <x v="4"/>
    <s v="2.68"/>
    <d v="2018-12-31T00:00:00"/>
    <x v="1"/>
    <x v="5"/>
    <s v="2. Custos Diretos"/>
  </r>
  <r>
    <x v="102"/>
    <s v="COMPESA"/>
    <s v="BENS"/>
    <x v="101"/>
    <s v="2.1 - Fortalecimento Institucional"/>
    <m/>
    <s v="Contratação Direta (CD)"/>
    <m/>
    <s v="Contratação Direta"/>
    <n v="67.72"/>
    <x v="0"/>
    <n v="0"/>
    <s v="2.1.10.3.6"/>
    <s v="Ex-Ante"/>
    <d v="2018-03-07T00:00:00"/>
    <d v="2018-08-30T00:00:00"/>
    <s v=""/>
    <m/>
    <x v="1"/>
    <s v="2.69"/>
    <d v="2018-08-31T00:00:00"/>
    <x v="0"/>
    <x v="1"/>
    <s v="2. Custos Diretos"/>
  </r>
  <r>
    <x v="103"/>
    <s v="CPRH"/>
    <s v="BENS"/>
    <x v="102"/>
    <s v="2.3 - Sustentabilidade Ambiental e Social"/>
    <m/>
    <s v="Sistema Nacional (SN)"/>
    <m/>
    <m/>
    <n v="82.77"/>
    <x v="0"/>
    <n v="0"/>
    <s v="2.3.15.10"/>
    <s v="Sistema Nacional"/>
    <d v="2018-08-15T00:00:00"/>
    <d v="2018-12-31T00:00:00"/>
    <s v="Pregão Eletrônico"/>
    <m/>
    <x v="4"/>
    <s v="2.70"/>
    <d v="2018-12-31T00:00:00"/>
    <x v="1"/>
    <x v="5"/>
    <s v="2. Custos Diretos"/>
  </r>
  <r>
    <x v="104"/>
    <s v="APAC"/>
    <s v="BENS"/>
    <x v="103"/>
    <s v="2.3 - Sustentabilidade Ambiental e Social"/>
    <m/>
    <s v="Sistema Nacional (SN)"/>
    <m/>
    <m/>
    <n v="82.77"/>
    <x v="0"/>
    <n v="0"/>
    <s v="2.3.6.6"/>
    <s v="Sistema Nacional"/>
    <d v="2018-08-15T00:00:00"/>
    <d v="2018-12-31T00:00:00"/>
    <s v="Pregão Eletrônico"/>
    <m/>
    <x v="4"/>
    <s v="2.71"/>
    <d v="2018-12-31T00:00:00"/>
    <x v="1"/>
    <x v="6"/>
    <s v="2. Custos Diretos"/>
  </r>
  <r>
    <x v="105"/>
    <s v="COMPESA"/>
    <s v="SERVIÇOS QUE NÃO SÃO CONSULTORIA"/>
    <x v="104"/>
    <s v="2.1 - Fortalecimento Institucional"/>
    <m/>
    <s v="Sistema Nacional (SN)"/>
    <m/>
    <m/>
    <n v="0"/>
    <x v="0"/>
    <n v="0"/>
    <s v="2.1.15"/>
    <s v="Sistema Nacional"/>
    <s v="N/A"/>
    <s v="N/A"/>
    <s v="Pregão Eletrônico"/>
    <s v="N/A"/>
    <x v="3"/>
    <s v="3.01"/>
    <s v=""/>
    <x v="0"/>
    <x v="7"/>
    <s v="2. Custos Diretos"/>
  </r>
  <r>
    <x v="106"/>
    <s v="APAC"/>
    <s v="SERVIÇOS QUE NÃO SÃO CONSULTORIA"/>
    <x v="105"/>
    <s v="2.3 - Sustentabilidade Ambiental e Social"/>
    <m/>
    <s v="Licitação Pública Nacional (LPN)"/>
    <m/>
    <s v="5487/2014"/>
    <n v="260.54000000000002"/>
    <x v="0"/>
    <n v="0"/>
    <s v="2.3.6.2"/>
    <s v="Ex-Post"/>
    <d v="2014-10-14T00:00:00"/>
    <d v="2015-06-12T00:00:00"/>
    <s v=""/>
    <s v="BRB2962"/>
    <x v="0"/>
    <s v="3.02"/>
    <d v="2015-06-30T00:00:00"/>
    <x v="0"/>
    <x v="6"/>
    <s v="2. Custos Diretos"/>
  </r>
  <r>
    <x v="107"/>
    <s v="COMPESA"/>
    <s v="SERVIÇOS QUE NÃO SÃO CONSULTORIA"/>
    <x v="106"/>
    <s v="2.1 - Fortalecimento Institucional"/>
    <m/>
    <s v="Sistema Nacional (SN)"/>
    <m/>
    <s v="3970/2012"/>
    <n v="949.65"/>
    <x v="0"/>
    <n v="0"/>
    <s v="2.1.1"/>
    <s v="Sistema Nacional"/>
    <d v="2012-10-01T00:00:00"/>
    <d v="2012-10-18T00:00:00"/>
    <s v="Pregão Eletrônico"/>
    <s v="BRB2577"/>
    <x v="0"/>
    <s v="3.03"/>
    <d v="2012-10-31T00:00:00"/>
    <x v="0"/>
    <x v="1"/>
    <s v="2. Custos Diretos"/>
  </r>
  <r>
    <x v="108"/>
    <s v="APAC"/>
    <s v="SERVIÇOS QUE NÃO SÃO CONSULTORIA"/>
    <x v="107"/>
    <s v="2.3 - Sustentabilidade Ambiental e Social"/>
    <m/>
    <s v="Licitação Pública Nacional (LPN)"/>
    <m/>
    <s v="6485/2016"/>
    <n v="920.66"/>
    <x v="0"/>
    <n v="0"/>
    <s v="2.3.2.2"/>
    <s v="Ex-Ante"/>
    <d v="2016-10-18T00:00:00"/>
    <d v="2017-10-20T00:00:00"/>
    <s v=""/>
    <s v="BRB 3765"/>
    <x v="1"/>
    <s v="3.04"/>
    <d v="2017-10-31T00:00:00"/>
    <x v="0"/>
    <x v="6"/>
    <s v="2. Custos Diretos"/>
  </r>
  <r>
    <x v="109"/>
    <s v="COMPESA"/>
    <s v="SERVIÇOS QUE NÃO SÃO CONSULTORIA"/>
    <x v="108"/>
    <s v="2.2 - Obras e Equipamentos"/>
    <m/>
    <s v="Licitação Pública Nacional (LPN)"/>
    <m/>
    <s v="6674/2017"/>
    <n v="842.12"/>
    <x v="0"/>
    <n v="0"/>
    <s v="2.2.4.3"/>
    <s v="Ex-Ante"/>
    <d v="2017-01-20T00:00:00"/>
    <d v="2017-07-06T00:00:00"/>
    <s v=""/>
    <s v="BRB3743"/>
    <x v="1"/>
    <s v="3.05"/>
    <d v="2017-07-31T00:00:00"/>
    <x v="0"/>
    <x v="7"/>
    <s v="2. Custos Diretos"/>
  </r>
  <r>
    <x v="110"/>
    <s v="COMPESA"/>
    <s v="SERVIÇOS QUE NÃO SÃO CONSULTORIA"/>
    <x v="109"/>
    <s v="2.2 - Obras e Equipamentos"/>
    <m/>
    <s v="Licitação Pública Nacional (LPN)"/>
    <m/>
    <s v=""/>
    <n v="0"/>
    <x v="0"/>
    <n v="0"/>
    <s v="2.2.14.2"/>
    <s v="Ex-Post"/>
    <s v="N/A"/>
    <s v="N/A"/>
    <m/>
    <s v="N/A"/>
    <x v="3"/>
    <s v="3.06"/>
    <s v=""/>
    <x v="0"/>
    <x v="4"/>
    <s v="2. Custos Diretos"/>
  </r>
  <r>
    <x v="111"/>
    <s v="APAC"/>
    <s v="SERVIÇOS QUE NÃO SÃO CONSULTORIA"/>
    <x v="110"/>
    <s v="2.3 - Sustentabilidade Ambiental e Social"/>
    <m/>
    <s v="Licitação Pública Nacional (LPN)"/>
    <m/>
    <s v=""/>
    <n v="0"/>
    <x v="0"/>
    <n v="0"/>
    <s v="2.3.1.2"/>
    <s v="Ex-Ante"/>
    <s v="N/A"/>
    <s v="N/A"/>
    <s v=""/>
    <s v="N/A"/>
    <x v="3"/>
    <s v="3.07"/>
    <s v=""/>
    <x v="0"/>
    <x v="6"/>
    <s v="2. Custos Diretos"/>
  </r>
  <r>
    <x v="112"/>
    <s v="COMPESA"/>
    <s v="SERVIÇOS QUE NÃO SÃO CONSULTORIA"/>
    <x v="111"/>
    <s v="2.3 - Sustentabilidade Ambiental e Social"/>
    <m/>
    <s v="Licitação Pública Nacional (LPN)"/>
    <m/>
    <s v="7234/2017"/>
    <n v="257.95999999999998"/>
    <x v="0"/>
    <n v="0"/>
    <s v="2.3.12.2.1"/>
    <s v="Ex-Post"/>
    <d v="2018-06-08T00:00:00"/>
    <d v="2018-11-11T00:00:00"/>
    <s v=""/>
    <m/>
    <x v="5"/>
    <s v="3.08"/>
    <d v="2018-11-30T00:00:00"/>
    <x v="0"/>
    <x v="9"/>
    <s v="2. Custos Diretos"/>
  </r>
  <r>
    <x v="113"/>
    <s v="COMPESA"/>
    <s v="SERVIÇOS QUE NÃO SÃO CONSULTORIA"/>
    <x v="112"/>
    <s v="2.3 - Sustentabilidade Ambiental e Social"/>
    <m/>
    <s v="Sistema Nacional (SN)"/>
    <n v="6"/>
    <s v="7224/2017"/>
    <n v="292.86"/>
    <x v="0"/>
    <n v="0"/>
    <s v="2.3.12.3"/>
    <s v="Sistema Nacional"/>
    <d v="2017-12-28T00:00:00"/>
    <d v="2018-04-19T00:00:00"/>
    <s v="Pregão Eletrônico"/>
    <s v="CBR-676/2017"/>
    <x v="1"/>
    <s v="3.09"/>
    <d v="2018-04-30T00:00:00"/>
    <x v="0"/>
    <x v="9"/>
    <s v="2. Custos Diretos"/>
  </r>
  <r>
    <x v="114"/>
    <s v="CPRH"/>
    <s v="SERVIÇOS QUE NÃO SÃO CONSULTORIA"/>
    <x v="113"/>
    <s v="2.3 - Sustentabilidade Ambiental e Social"/>
    <m/>
    <s v="Sistema Nacional (SN)"/>
    <m/>
    <s v=""/>
    <n v="0"/>
    <x v="0"/>
    <n v="0"/>
    <s v="2.3.15.5"/>
    <s v="Sistema Nacional"/>
    <s v="N/A"/>
    <s v="N/A"/>
    <s v="Pregão Eletrônico"/>
    <s v="N/A"/>
    <x v="3"/>
    <s v="3.10"/>
    <s v=""/>
    <x v="0"/>
    <x v="5"/>
    <s v="2. Custos Diretos"/>
  </r>
  <r>
    <x v="115"/>
    <s v="COMPESA"/>
    <s v="SERVIÇOS QUE NÃO SÃO CONSULTORIA"/>
    <x v="114"/>
    <s v="2.1 - Fortalecimento Institucional"/>
    <m/>
    <s v="Contratação Direta (CD)"/>
    <m/>
    <s v="6625/2016"/>
    <n v="125.65"/>
    <x v="0"/>
    <n v="0"/>
    <s v="2.1.9.2"/>
    <s v="Ex-Ante"/>
    <d v="2016-11-03T00:00:00"/>
    <d v="2016-12-30T00:00:00"/>
    <s v=""/>
    <s v="BRB3601"/>
    <x v="1"/>
    <s v="3.11"/>
    <d v="2016-12-31T00:00:00"/>
    <x v="0"/>
    <x v="1"/>
    <s v="2. Custos Diretos"/>
  </r>
  <r>
    <x v="116"/>
    <s v="COMPESA"/>
    <s v="SERVIÇOS QUE NÃO SÃO CONSULTORIA"/>
    <x v="115"/>
    <s v="2.1 - Fortalecimento Institucional"/>
    <m/>
    <s v="Sistema Nacional (SN)"/>
    <m/>
    <s v="6185/2016"/>
    <n v="94.05"/>
    <x v="1"/>
    <n v="1"/>
    <s v="2.1.12.3"/>
    <s v="Sistema Nacional"/>
    <d v="2016-05-25T00:00:00"/>
    <d v="2016-09-01T00:00:00"/>
    <s v="Pregão Eletrônico"/>
    <s v="BRB3437"/>
    <x v="1"/>
    <s v="3.12"/>
    <d v="2016-09-30T00:00:00"/>
    <x v="0"/>
    <x v="1"/>
    <s v="2. Custos Diretos"/>
  </r>
  <r>
    <x v="117"/>
    <s v="APAC"/>
    <s v="SERVIÇOS QUE NÃO SÃO CONSULTORIA"/>
    <x v="116"/>
    <s v="2.3 - Sustentabilidade Ambiental e Social"/>
    <m/>
    <s v="Licitação Pública Nacional (LPN)"/>
    <m/>
    <s v=""/>
    <n v="0"/>
    <x v="0"/>
    <n v="0"/>
    <s v="2.3.2.3"/>
    <s v="Ex-Post"/>
    <s v="N/A"/>
    <s v="N/A"/>
    <s v=""/>
    <m/>
    <x v="3"/>
    <s v="3.13"/>
    <s v=""/>
    <x v="0"/>
    <x v="6"/>
    <s v="2. Custos Diretos"/>
  </r>
  <r>
    <x v="118"/>
    <s v="APAC"/>
    <s v="SERVIÇOS QUE NÃO SÃO CONSULTORIA"/>
    <x v="117"/>
    <s v="2.3 - Sustentabilidade Ambiental e Social"/>
    <m/>
    <s v="Comparação de Preços (CP) "/>
    <m/>
    <s v="6882/2017"/>
    <n v="28.43"/>
    <x v="0"/>
    <n v="0"/>
    <s v="2.3.6.4"/>
    <s v="Ex-Post"/>
    <d v="2017-08-20T00:00:00"/>
    <d v="2017-09-26T00:00:00"/>
    <s v=""/>
    <s v="CBR-676/2017"/>
    <x v="0"/>
    <s v="3.14"/>
    <d v="2017-09-30T00:00:00"/>
    <x v="0"/>
    <x v="6"/>
    <s v="2. Custos Diretos"/>
  </r>
  <r>
    <x v="119"/>
    <s v="COMPESA"/>
    <s v="SERVIÇOS QUE NÃO SÃO CONSULTORIA"/>
    <x v="118"/>
    <s v="2.3 - Sustentabilidade Ambiental e Social"/>
    <m/>
    <s v="Comparação de Preços (CP) "/>
    <m/>
    <s v="6905/2017"/>
    <n v="32.93"/>
    <x v="0"/>
    <n v="0"/>
    <s v="2.3.11.1"/>
    <s v="Ex-Post"/>
    <d v="2017-03-30T00:00:00"/>
    <d v="2018-02-20T00:00:00"/>
    <s v=""/>
    <s v="CBR-41/2018"/>
    <x v="1"/>
    <s v="3.15"/>
    <d v="2018-02-28T00:00:00"/>
    <x v="0"/>
    <x v="7"/>
    <s v="2. Custos Diretos"/>
  </r>
  <r>
    <x v="120"/>
    <s v="COMPESA"/>
    <s v="SERVIÇOS QUE NÃO SÃO CONSULTORIA"/>
    <x v="119"/>
    <s v="2.3 - Sustentabilidade Ambiental e Social"/>
    <m/>
    <s v="Contratação Direta (CD)"/>
    <m/>
    <s v="Contratação Direta"/>
    <n v="339.35"/>
    <x v="0"/>
    <n v="0"/>
    <s v="2.3.17.1"/>
    <s v="Ex-Ante"/>
    <d v="2017-09-30T00:00:00"/>
    <s v="?"/>
    <m/>
    <m/>
    <x v="1"/>
    <s v="3.16"/>
    <s v=""/>
    <x v="0"/>
    <x v="8"/>
    <s v="2. Custos Diretos"/>
  </r>
  <r>
    <x v="121"/>
    <s v="COMPESA"/>
    <s v="SERVIÇOS QUE NÃO SÃO CONSULTORIA"/>
    <x v="120"/>
    <s v="2.2 - Obras e Equipamentos"/>
    <m/>
    <s v="Contratação Direta (CD)"/>
    <m/>
    <s v=""/>
    <n v="909.08"/>
    <x v="0"/>
    <n v="0"/>
    <s v="2.2.17.7"/>
    <s v="Ex-Ante"/>
    <d v="2018-08-15T00:00:00"/>
    <d v="2018-12-18T00:00:00"/>
    <s v=""/>
    <m/>
    <x v="4"/>
    <s v="3.17"/>
    <d v="2018-12-31T00:00:00"/>
    <x v="0"/>
    <x v="0"/>
    <s v="2. Custos Diretos"/>
  </r>
  <r>
    <x v="122"/>
    <s v="COMPESA"/>
    <s v="SERVIÇOS QUE NÃO SÃO CONSULTORIA"/>
    <x v="121"/>
    <s v="2.2 - Obras e Equipamentos"/>
    <m/>
    <s v="Licitação Pública Nacional (LPN)"/>
    <m/>
    <s v="7448/2018"/>
    <n v="568.48"/>
    <x v="0"/>
    <n v="0"/>
    <s v="2.2.17.8"/>
    <s v="Ex-Post"/>
    <d v="2018-05-12T00:00:00"/>
    <d v="2018-10-12T00:00:00"/>
    <s v=""/>
    <m/>
    <x v="1"/>
    <s v="3.18"/>
    <d v="2018-10-31T00:00:00"/>
    <x v="0"/>
    <x v="0"/>
    <s v="2. Custos Diretos"/>
  </r>
  <r>
    <x v="123"/>
    <s v="COMPESA"/>
    <s v="SERVIÇOS QUE NÃO SÃO CONSULTORIA"/>
    <x v="122"/>
    <s v="2.2 - Obras e Equipamentos"/>
    <m/>
    <s v="Licitação Pública Nacional (LPN)"/>
    <m/>
    <s v=""/>
    <n v="0"/>
    <x v="0"/>
    <n v="0"/>
    <s v="2.2.17.9"/>
    <s v="Ex-Post"/>
    <s v="N/A"/>
    <s v="N/A"/>
    <s v=""/>
    <s v="N/A"/>
    <x v="3"/>
    <s v="3.19"/>
    <s v=""/>
    <x v="0"/>
    <x v="0"/>
    <s v="2. Custos Diretos"/>
  </r>
  <r>
    <x v="124"/>
    <s v="COMPESA"/>
    <s v="SERVIÇOS QUE NÃO SÃO CONSULTORIA"/>
    <x v="123"/>
    <s v="2.3 - Sustentabilidade Ambiental e Social"/>
    <m/>
    <s v="Licitação Pública Nacional (LPN)"/>
    <m/>
    <s v="Mudar o PA"/>
    <n v="275.89"/>
    <x v="0"/>
    <n v="0"/>
    <s v="2.3.2.6"/>
    <s v="Ex-Post"/>
    <d v="2018-08-15T00:00:00"/>
    <d v="2018-11-25T00:00:00"/>
    <s v=""/>
    <m/>
    <x v="4"/>
    <s v="3.20"/>
    <d v="2018-11-30T00:00:00"/>
    <x v="0"/>
    <x v="8"/>
    <s v="2. Custos Diretos"/>
  </r>
  <r>
    <x v="125"/>
    <s v="COMPESA"/>
    <s v="SERVIÇOS QUE NÃO SÃO CONSULTORIA"/>
    <x v="124"/>
    <s v="2.3 - Sustentabilidade Ambiental e Social"/>
    <m/>
    <s v="Contratação Direta (CD)"/>
    <m/>
    <s v="Contratação Direta"/>
    <n v="93.53"/>
    <x v="0"/>
    <n v="0"/>
    <s v="2.3.12.2.2"/>
    <s v="Ex-Ante"/>
    <d v="2017-04-06T00:00:00"/>
    <d v="2018-04-19T00:00:00"/>
    <s v=""/>
    <s v="Aguardando documentos para solicitar PRISM"/>
    <x v="1"/>
    <s v="3.21"/>
    <d v="2018-04-30T00:00:00"/>
    <x v="0"/>
    <x v="9"/>
    <s v="2. Custos Diretos"/>
  </r>
  <r>
    <x v="126"/>
    <s v="APAC"/>
    <s v="SERVIÇOS QUE NÃO SÃO CONSULTORIA"/>
    <x v="125"/>
    <s v="2.3 - Sustentabilidade Ambiental e Social"/>
    <m/>
    <s v="Licitação Pública Nacional (LPN)"/>
    <m/>
    <m/>
    <n v="827.68"/>
    <x v="0"/>
    <n v="0"/>
    <s v="2.3.2.5"/>
    <s v="Ex-Post"/>
    <d v="2018-08-15T00:00:00"/>
    <d v="2018-12-22T00:00:00"/>
    <m/>
    <m/>
    <x v="4"/>
    <s v="3.22"/>
    <d v="2018-12-31T00:00:00"/>
    <x v="2"/>
    <x v="6"/>
    <s v="2. Custos Diretos"/>
  </r>
  <r>
    <x v="127"/>
    <s v="APAC"/>
    <s v="SERVIÇOS QUE NÃO SÃO CONSULTORIA"/>
    <x v="126"/>
    <s v="2.3 - Sustentabilidade Ambiental e Social"/>
    <m/>
    <s v="Comparação de Preços (CP) "/>
    <m/>
    <m/>
    <n v="469.02"/>
    <x v="0"/>
    <n v="0"/>
    <s v="2.3.2.4"/>
    <s v="Ex-Post"/>
    <d v="2018-08-15T00:00:00"/>
    <d v="2018-12-18T00:00:00"/>
    <m/>
    <m/>
    <x v="4"/>
    <s v="3.23"/>
    <d v="2018-12-31T00:00:00"/>
    <x v="2"/>
    <x v="6"/>
    <s v="2. Custos Diretos"/>
  </r>
  <r>
    <x v="128"/>
    <s v="COMPESA"/>
    <s v="SERVIÇOS QUE NÃO SÃO CONSULTORIA"/>
    <x v="127"/>
    <s v="2.2 - Obras e Equipamentos"/>
    <m/>
    <s v="Licitação Pública Nacional (LPN)"/>
    <m/>
    <m/>
    <n v="1000"/>
    <x v="0"/>
    <n v="0"/>
    <s v="2.2.4.12"/>
    <s v="Ex-Post"/>
    <d v="2018-08-01T00:00:00"/>
    <d v="2018-12-01T00:00:00"/>
    <m/>
    <m/>
    <x v="4"/>
    <s v="3.24"/>
    <d v="2018-12-31T00:00:00"/>
    <x v="2"/>
    <x v="0"/>
    <s v="2. Custos Diretos"/>
  </r>
  <r>
    <x v="129"/>
    <s v="COMPESA"/>
    <s v="SERVIÇOS QUE NÃO SÃO CONSULTORIA"/>
    <x v="128"/>
    <s v="2.2 - Obras e Equipamentos"/>
    <m/>
    <s v="Licitação Pública Nacional (LPN)"/>
    <m/>
    <m/>
    <n v="250"/>
    <x v="0"/>
    <n v="0"/>
    <s v="2.2.8.9"/>
    <s v="Ex-Post"/>
    <d v="2018-08-01T00:00:00"/>
    <d v="2018-12-01T00:00:00"/>
    <m/>
    <m/>
    <x v="4"/>
    <s v="3.25"/>
    <d v="2018-12-31T00:00:00"/>
    <x v="2"/>
    <x v="0"/>
    <s v="2. Custos Diretos"/>
  </r>
  <r>
    <x v="130"/>
    <s v="COMPESA"/>
    <s v="CONSULTORIA FIRMAS"/>
    <x v="129"/>
    <s v="1.1 - Gerenciamento e Supervisão"/>
    <m/>
    <s v="Seleção Baseada na Qualidade e Custo  (SBQC)"/>
    <m/>
    <s v="5053/2014"/>
    <n v="8874.33"/>
    <x v="0"/>
    <n v="0"/>
    <s v="1.1.1"/>
    <s v="Ex-Ante"/>
    <d v="2013-09-20T00:00:00"/>
    <d v="2014-08-14T00:00:00"/>
    <s v=""/>
    <s v="BR10648"/>
    <x v="1"/>
    <s v="4.01"/>
    <d v="2014-08-31T00:00:00"/>
    <x v="0"/>
    <x v="7"/>
    <s v="1. Engenharia e Administração"/>
  </r>
  <r>
    <x v="131"/>
    <s v="COMPESA"/>
    <s v="CONSULTORIA FIRMAS"/>
    <x v="130"/>
    <s v="1.1 - Gerenciamento e Supervisão"/>
    <m/>
    <s v="Seleção Baseada na Qualidade e Custo  (SBQC)"/>
    <m/>
    <s v="5492/2014"/>
    <n v="5436.28"/>
    <x v="0"/>
    <n v="0"/>
    <s v="1.1.3"/>
    <s v="Ex-Ante"/>
    <d v="2014-03-11T00:00:00"/>
    <d v="2015-07-13T00:00:00"/>
    <s v=""/>
    <s v="BRB2902"/>
    <x v="1"/>
    <s v="4.02"/>
    <d v="2015-07-31T00:00:00"/>
    <x v="0"/>
    <x v="7"/>
    <s v="1. Engenharia e Administração"/>
  </r>
  <r>
    <x v="132"/>
    <s v="COMPESA"/>
    <s v="CONSULTORIA FIRMAS"/>
    <x v="131"/>
    <s v="2.1 - Fortalecimento Institucional"/>
    <m/>
    <s v="Seleção Baseada na Qualidade e Custo  (SBQC)"/>
    <m/>
    <s v="5693/2015"/>
    <n v="206.37"/>
    <x v="0"/>
    <n v="0"/>
    <s v="2.1.6.1"/>
    <s v="Ex-Post"/>
    <d v="2014-11-28T00:00:00"/>
    <d v="2016-02-19T00:00:00"/>
    <s v=""/>
    <s v="BR11374"/>
    <x v="0"/>
    <s v="4.03"/>
    <d v="2016-02-29T00:00:00"/>
    <x v="0"/>
    <x v="1"/>
    <s v="2. Custos Diretos"/>
  </r>
  <r>
    <x v="133"/>
    <s v="COMPESA"/>
    <s v="CONSULTORIA FIRMAS"/>
    <x v="132"/>
    <s v="2.1 - Fortalecimento Institucional"/>
    <m/>
    <s v="Seleção Baseada na Qualidade e Custo  (SBQC)"/>
    <m/>
    <s v="6249/2015"/>
    <n v="455.15"/>
    <x v="0"/>
    <n v="0"/>
    <s v="2.1.9.1"/>
    <s v="Ex-Post"/>
    <d v="2015-01-16T00:00:00"/>
    <d v="2016-06-30T00:00:00"/>
    <s v=""/>
    <s v="BR11482"/>
    <x v="0"/>
    <s v="4.04"/>
    <d v="2016-06-30T00:00:00"/>
    <x v="0"/>
    <x v="3"/>
    <s v="2. Custos Diretos"/>
  </r>
  <r>
    <x v="134"/>
    <s v="COMPESA"/>
    <s v="CONSULTORIA FIRMAS"/>
    <x v="133"/>
    <s v="2.2 - Obras e Equipamentos"/>
    <m/>
    <s v="Seleção Baseada na Qualidade e Custo  (SBQC)"/>
    <n v="2"/>
    <s v="5650/2015"/>
    <n v="864.11"/>
    <x v="0"/>
    <n v="0"/>
    <s v="2.2.2.1 / 2.2.5.1"/>
    <s v="Ex-Ante"/>
    <d v="2014-03-20T00:00:00"/>
    <d v="2016-03-14T00:00:00"/>
    <s v=""/>
    <s v="BR11440"/>
    <x v="1"/>
    <s v="4.05"/>
    <d v="2016-03-31T00:00:00"/>
    <x v="0"/>
    <x v="7"/>
    <s v="2. Custos Diretos"/>
  </r>
  <r>
    <x v="135"/>
    <s v="COMPESA"/>
    <s v="CONSULTORIA FIRMAS"/>
    <x v="134"/>
    <s v="2.2 - Obras e Equipamentos"/>
    <m/>
    <s v="Seleção Baseada na Qualidade e Custo  (SBQC)"/>
    <m/>
    <s v="5649/2015"/>
    <n v="998.02"/>
    <x v="0"/>
    <n v="0"/>
    <s v="2.2.4.1"/>
    <s v="Ex-Ante"/>
    <d v="2014-08-14T00:00:00"/>
    <d v="2016-06-30T00:00:00"/>
    <s v=""/>
    <s v="BR11489"/>
    <x v="1"/>
    <s v="4.06"/>
    <d v="2016-06-30T00:00:00"/>
    <x v="0"/>
    <x v="7"/>
    <s v="2. Custos Diretos"/>
  </r>
  <r>
    <x v="136"/>
    <s v="COMPESA"/>
    <s v="CONSULTORIA FIRMAS"/>
    <x v="135"/>
    <s v="2.3 - Sustentabilidade Ambiental e Social"/>
    <m/>
    <s v="Seleção Baseada na Qualificação do Consultor (SQC)"/>
    <m/>
    <s v="5445/2014"/>
    <n v="118.77"/>
    <x v="0"/>
    <n v="0"/>
    <s v="2.3.12.1"/>
    <s v="Ex-Ante"/>
    <d v="2014-03-20T00:00:00"/>
    <d v="2015-03-27T00:00:00"/>
    <s v=""/>
    <s v="BR10963"/>
    <x v="0"/>
    <s v="4.07"/>
    <d v="2015-03-31T00:00:00"/>
    <x v="0"/>
    <x v="9"/>
    <s v="2. Custos Diretos"/>
  </r>
  <r>
    <x v="137"/>
    <s v="CPRH"/>
    <s v="CONSULTORIA FIRMAS"/>
    <x v="136"/>
    <s v="2.3 - Sustentabilidade Ambiental e Social"/>
    <m/>
    <s v="Seleção Baseada na Qualificação do Consultor (SQC)"/>
    <m/>
    <s v="5636/2015"/>
    <n v="55.73"/>
    <x v="0"/>
    <n v="0"/>
    <s v="2.3.15.2"/>
    <s v="Ex-Post"/>
    <d v="2014-09-09T00:00:00"/>
    <d v="2015-12-15T00:00:00"/>
    <s v=""/>
    <s v="BR11208"/>
    <x v="0"/>
    <s v="4.08"/>
    <d v="2015-12-31T00:00:00"/>
    <x v="0"/>
    <x v="5"/>
    <s v="2. Custos Diretos"/>
  </r>
  <r>
    <x v="138"/>
    <s v="CPRH"/>
    <s v="CONSULTORIA FIRMAS"/>
    <x v="137"/>
    <s v="2.3 - Sustentabilidade Ambiental e Social"/>
    <m/>
    <s v="Seleção Baseada na Qualidade e Custo  (SBQC)"/>
    <m/>
    <s v="5879/2015"/>
    <n v="259.31"/>
    <x v="0"/>
    <n v="0"/>
    <s v="2.3.15.3"/>
    <s v="Ex-Post"/>
    <d v="2014-10-01T00:00:00"/>
    <d v="2016-08-16T00:00:00"/>
    <s v=""/>
    <s v="BR11564"/>
    <x v="0"/>
    <s v="4.09"/>
    <d v="2016-08-31T00:00:00"/>
    <x v="0"/>
    <x v="5"/>
    <s v="2. Custos Diretos"/>
  </r>
  <r>
    <x v="139"/>
    <s v="COMPESA"/>
    <s v="CONSULTORIA FIRMAS"/>
    <x v="138"/>
    <s v="2.2 - Obras e Equipamentos"/>
    <m/>
    <s v="Seleção Baseada na Qualificação do Consultor (SQC)"/>
    <m/>
    <s v="6709/2017"/>
    <n v="99.49"/>
    <x v="0"/>
    <n v="0"/>
    <s v="2.2.15.9"/>
    <s v="Ex-Ante"/>
    <d v="2016-10-28T00:00:00"/>
    <d v="2017-07-14T00:00:00"/>
    <s v=""/>
    <s v="BR11830"/>
    <x v="0"/>
    <s v="4.10"/>
    <d v="2017-07-31T00:00:00"/>
    <x v="0"/>
    <x v="7"/>
    <s v="2. Custos Diretos"/>
  </r>
  <r>
    <x v="140"/>
    <s v="COMPESA"/>
    <s v="CONSULTORIA FIRMAS"/>
    <x v="139"/>
    <s v="3.1 - Auditoria"/>
    <m/>
    <s v="Contratação Direta (CD)"/>
    <m/>
    <s v="6541/2016_x000a_6752/2017"/>
    <n v="216.42"/>
    <x v="0"/>
    <n v="0"/>
    <s v="3.1.1"/>
    <s v="Ex-Ante"/>
    <s v="N/A"/>
    <d v="2017-02-22T00:00:00"/>
    <s v=""/>
    <s v="BR11763"/>
    <x v="1"/>
    <s v="4.11"/>
    <d v="2017-02-28T00:00:00"/>
    <x v="0"/>
    <x v="7"/>
    <s v="3. Custos Associados"/>
  </r>
  <r>
    <x v="141"/>
    <s v="COMPESA"/>
    <s v="CONSULTORIA FIRMAS"/>
    <x v="140"/>
    <s v="2.2 - Obras e Equipamentos"/>
    <m/>
    <s v="Seleção Baseada na Qualidade e Custo  (SBQC)"/>
    <n v="2"/>
    <s v="5594/2014"/>
    <n v="1517.71"/>
    <x v="0"/>
    <n v="0"/>
    <s v="2.2.3.4 / 2.2.6.6"/>
    <s v="Ex-Ante"/>
    <d v="2014-03-20T00:00:00"/>
    <d v="2015-08-24T00:00:00"/>
    <s v=""/>
    <s v="BR11053"/>
    <x v="0"/>
    <s v="4.12"/>
    <d v="2015-08-31T00:00:00"/>
    <x v="0"/>
    <x v="7"/>
    <s v="2. Custos Diretos"/>
  </r>
  <r>
    <x v="142"/>
    <s v="COMPESA"/>
    <s v="CONSULTORIA FIRMAS"/>
    <x v="141"/>
    <s v="2.2 - Obras e Equipamentos"/>
    <m/>
    <s v="Seleção Baseada na Qualidade e Custo  (SBQC)"/>
    <m/>
    <s v="06656/2017"/>
    <n v="721.25"/>
    <x v="0"/>
    <n v="0"/>
    <s v="2.2.7.4"/>
    <s v="Ex-Post"/>
    <d v="2015-04-15T00:00:00"/>
    <d v="2017-06-14T00:00:00"/>
    <s v=""/>
    <s v="CBR-676/2017"/>
    <x v="1"/>
    <s v="4.13"/>
    <d v="2017-06-30T00:00:00"/>
    <x v="0"/>
    <x v="7"/>
    <s v="2. Custos Diretos"/>
  </r>
  <r>
    <x v="143"/>
    <s v="COMPESA"/>
    <s v="CONSULTORIA FIRMAS"/>
    <x v="142"/>
    <s v="2.2 - Obras e Equipamentos"/>
    <m/>
    <s v="Seleção Baseada na Qualidade e Custo  (SBQC)"/>
    <m/>
    <s v="6774/2017"/>
    <n v="840.61"/>
    <x v="0"/>
    <n v="0"/>
    <s v="2.2.8.3"/>
    <s v="Ex-Post"/>
    <d v="2016-05-18T00:00:00"/>
    <d v="2017-08-01T00:00:00"/>
    <s v=""/>
    <s v="CBR-676/2017"/>
    <x v="1"/>
    <s v="4.14"/>
    <d v="2017-08-31T00:00:00"/>
    <x v="0"/>
    <x v="7"/>
    <s v="2. Custos Diretos"/>
  </r>
  <r>
    <x v="144"/>
    <s v="APAC"/>
    <s v="CONSULTORIA FIRMAS"/>
    <x v="143"/>
    <s v="2.3 - Sustentabilidade Ambiental e Social"/>
    <m/>
    <s v="Seleção Baseada na Qualificação do Consultor (SQC)"/>
    <m/>
    <s v="5444/2014"/>
    <n v="89.87"/>
    <x v="0"/>
    <n v="0"/>
    <s v="2.3.3.1"/>
    <s v="Ex-Post"/>
    <d v="2014-07-23T00:00:00"/>
    <d v="2015-06-12T00:00:00"/>
    <s v=""/>
    <s v="BR11010"/>
    <x v="0"/>
    <s v="4.15"/>
    <d v="2015-06-30T00:00:00"/>
    <x v="0"/>
    <x v="6"/>
    <s v="2. Custos Diretos"/>
  </r>
  <r>
    <x v="145"/>
    <s v="APAC"/>
    <s v="CONSULTORIA FIRMAS"/>
    <x v="144"/>
    <s v="2.3 - Sustentabilidade Ambiental e Social"/>
    <m/>
    <s v="Seleção Baseada na Qualidade e Custo  (SBQC)"/>
    <m/>
    <s v="6116/2016"/>
    <n v="618.28"/>
    <x v="0"/>
    <n v="0"/>
    <s v="2.3.4.1"/>
    <s v="Ex-Ante"/>
    <d v="2015-04-22T00:00:00"/>
    <d v="2016-12-30T00:00:00"/>
    <s v=""/>
    <s v="BR11749_x000a_BR11774"/>
    <x v="1"/>
    <s v="4.16"/>
    <d v="2016-12-31T00:00:00"/>
    <x v="0"/>
    <x v="6"/>
    <s v="2. Custos Diretos"/>
  </r>
  <r>
    <x v="146"/>
    <s v="COMPESA"/>
    <s v="CONSULTORIA FIRMAS"/>
    <x v="145"/>
    <s v="2.3 - Sustentabilidade Ambiental e Social"/>
    <m/>
    <s v="Seleção Baseada na Qualificação do Consultor (SQC)"/>
    <m/>
    <s v="5551/2014"/>
    <n v="62.27"/>
    <x v="0"/>
    <n v="0"/>
    <s v="2.3.16.1"/>
    <s v="Ex-Post"/>
    <d v="2014-08-19T00:00:00"/>
    <d v="2015-04-20T00:00:00"/>
    <s v=""/>
    <s v="BR10969"/>
    <x v="0"/>
    <s v="4.17"/>
    <d v="2015-04-30T00:00:00"/>
    <x v="0"/>
    <x v="7"/>
    <s v="2. Custos Diretos"/>
  </r>
  <r>
    <x v="147"/>
    <s v="APAC"/>
    <s v="CONSULTORIA FIRMAS"/>
    <x v="146"/>
    <s v="2.3 - Sustentabilidade Ambiental e Social"/>
    <m/>
    <s v="Seleção Baseada na Qualidade e Custo  (SBQC)"/>
    <m/>
    <s v="5619/2015"/>
    <n v="318.55"/>
    <x v="0"/>
    <n v="0"/>
    <s v="2.3.5.1"/>
    <s v="Ex-Post"/>
    <d v="2014-10-01T00:00:00"/>
    <d v="2016-04-01T00:00:00"/>
    <s v=""/>
    <s v="BR11427"/>
    <x v="0"/>
    <s v="4.18"/>
    <d v="2016-04-30T00:00:00"/>
    <x v="0"/>
    <x v="6"/>
    <s v="2. Custos Diretos"/>
  </r>
  <r>
    <x v="148"/>
    <s v="COMPESA"/>
    <s v="CONSULTORIA FIRMAS"/>
    <x v="147"/>
    <s v="2.2 - Obras e Equipamentos"/>
    <m/>
    <s v="Seleção Baseada na Qualidade e Custo  (SBQC)"/>
    <m/>
    <s v="5779/2015"/>
    <n v="1084.5"/>
    <x v="0"/>
    <n v="0"/>
    <s v="2.2.3.1"/>
    <s v="Ex-Post"/>
    <d v="2015-02-04T00:00:00"/>
    <d v="2015-02-04T00:00:00"/>
    <s v=""/>
    <s v="CBR-676/2017"/>
    <x v="1"/>
    <s v="4.19"/>
    <d v="2015-02-28T00:00:00"/>
    <x v="0"/>
    <x v="7"/>
    <s v="2. Custos Diretos"/>
  </r>
  <r>
    <x v="149"/>
    <s v="COMPESA"/>
    <s v="CONSULTORIA FIRMAS"/>
    <x v="148"/>
    <s v="2.2 - Obras e Equipamentos"/>
    <m/>
    <s v="Seleção Baseada na Qualidade e Custo  (SBQC)"/>
    <m/>
    <s v="6788/2017"/>
    <n v="740.88"/>
    <x v="0"/>
    <n v="0"/>
    <s v="2.2.1.1"/>
    <s v="Ex-Post"/>
    <d v="2015-09-15T00:00:00"/>
    <d v="2017-12-07T00:00:00"/>
    <s v=""/>
    <s v="CBR-676/2017"/>
    <x v="1"/>
    <s v="4.20"/>
    <d v="2017-12-31T00:00:00"/>
    <x v="0"/>
    <x v="7"/>
    <s v="2. Custos Diretos"/>
  </r>
  <r>
    <x v="150"/>
    <s v="COMPESA"/>
    <s v="CONSULTORIA FIRMAS"/>
    <x v="149"/>
    <s v="2.1 - Fortalecimento Institucional"/>
    <m/>
    <s v="Seleção Baseada na Qualificação do Consultor (SQC)"/>
    <m/>
    <s v="6273/2016"/>
    <n v="241.57"/>
    <x v="0"/>
    <n v="0"/>
    <s v="2.1.7.1"/>
    <s v="Ex-Ante"/>
    <d v="2016-02-24T00:00:00"/>
    <d v="2016-10-04T00:00:00"/>
    <s v=""/>
    <s v="BR11693"/>
    <x v="0"/>
    <s v="4.21"/>
    <d v="2016-10-31T00:00:00"/>
    <x v="0"/>
    <x v="2"/>
    <s v="2. Custos Diretos"/>
  </r>
  <r>
    <x v="151"/>
    <s v="APAC"/>
    <s v="CONSULTORIA FIRMAS"/>
    <x v="150"/>
    <s v="2.3 - Sustentabilidade Ambiental e Social"/>
    <m/>
    <s v="Seleção Baseada na Qualidade e Custo  (SBQC)"/>
    <m/>
    <s v="5620/2015"/>
    <n v="125.67"/>
    <x v="0"/>
    <n v="0"/>
    <s v="2.3.2.1"/>
    <s v="Ex-Post"/>
    <d v="2014-10-01T00:00:00"/>
    <d v="2016-05-25T00:00:00"/>
    <s v=""/>
    <s v="BR11470"/>
    <x v="0"/>
    <s v="4.22"/>
    <d v="2016-05-31T00:00:00"/>
    <x v="0"/>
    <x v="6"/>
    <s v="2. Custos Diretos"/>
  </r>
  <r>
    <x v="152"/>
    <s v="APAC"/>
    <s v="CONSULTORIA FIRMAS"/>
    <x v="151"/>
    <s v="2.3 - Sustentabilidade Ambiental e Social"/>
    <m/>
    <s v="Contratação Direta (CD)"/>
    <m/>
    <s v="Contratação Direta"/>
    <n v="247.93"/>
    <x v="0"/>
    <n v="0"/>
    <s v="2.3.1.1"/>
    <s v="Ex-Ante"/>
    <d v="2016-09-06T00:00:00"/>
    <d v="2017-11-14T00:00:00"/>
    <s v=""/>
    <s v="CT/UGP/PSA IPOJUCA 128/2018 18/04/2018"/>
    <x v="1"/>
    <s v="4.23"/>
    <d v="2017-11-30T00:00:00"/>
    <x v="0"/>
    <x v="6"/>
    <s v="2. Custos Diretos"/>
  </r>
  <r>
    <x v="153"/>
    <s v="APAC"/>
    <s v="CONSULTORIA FIRMAS"/>
    <x v="152"/>
    <s v="2.3 - Sustentabilidade Ambiental e Social"/>
    <m/>
    <s v="Seleção Baseada na Qualidade e Custo  (SBQC)"/>
    <m/>
    <s v="6953/2017"/>
    <n v="129.34"/>
    <x v="0"/>
    <n v="0"/>
    <s v="2.3.3.2"/>
    <s v="Ex-Ante"/>
    <d v="2016-12-20T00:00:00"/>
    <d v="2018-03-15T00:00:00"/>
    <s v=""/>
    <s v="BR11923"/>
    <x v="1"/>
    <s v="4.24"/>
    <d v="2018-03-31T00:00:00"/>
    <x v="0"/>
    <x v="6"/>
    <s v="2. Custos Diretos"/>
  </r>
  <r>
    <x v="154"/>
    <s v="CPRH"/>
    <s v="CONSULTORIA FIRMAS"/>
    <x v="153"/>
    <s v="2.3 - Sustentabilidade Ambiental e Social"/>
    <m/>
    <s v="Seleção Baseada na Qualidade e Custo  (SBQC)"/>
    <m/>
    <s v="6375/2016"/>
    <n v="542.20000000000005"/>
    <x v="0"/>
    <n v="0"/>
    <s v="2.3.13.1"/>
    <s v="Ex-Ante"/>
    <d v="2016-04-05T00:00:00"/>
    <d v="2017-10-02T00:00:00"/>
    <s v=""/>
    <s v="Aguardando PRISM"/>
    <x v="1"/>
    <s v="4.25"/>
    <d v="2017-10-31T00:00:00"/>
    <x v="0"/>
    <x v="5"/>
    <s v="2. Custos Diretos"/>
  </r>
  <r>
    <x v="155"/>
    <s v="CPRH"/>
    <s v="CONSULTORIA FIRMAS"/>
    <x v="154"/>
    <s v="2.3 - Sustentabilidade Ambiental e Social"/>
    <m/>
    <s v="Seleção Baseada na Qualificação do Consultor (SQC)"/>
    <m/>
    <s v="6627/2016"/>
    <n v="213.6"/>
    <x v="0"/>
    <n v="0"/>
    <s v="2.3.13.2"/>
    <s v="Ex-Ante"/>
    <d v="2016-07-08T00:00:00"/>
    <d v="2017-10-25T00:00:00"/>
    <s v=""/>
    <s v="BR11855"/>
    <x v="1"/>
    <s v="4.26"/>
    <d v="2017-10-31T00:00:00"/>
    <x v="0"/>
    <x v="5"/>
    <s v="2. Custos Diretos"/>
  </r>
  <r>
    <x v="156"/>
    <s v="COMPESA"/>
    <s v="CONSULTORIA FIRMAS"/>
    <x v="155"/>
    <s v="2.1 - Fortalecimento Institucional"/>
    <m/>
    <s v="Contratação Direta (CD)"/>
    <m/>
    <s v="6523/2016"/>
    <n v="545.70000000000005"/>
    <x v="0"/>
    <n v="0"/>
    <s v="2.1.12.2"/>
    <s v="Ex-Ante"/>
    <d v="2016-11-03T00:00:00"/>
    <d v="2016-11-04T00:00:00"/>
    <s v=""/>
    <s v="BR11687"/>
    <x v="1"/>
    <s v="4.27"/>
    <d v="2016-11-30T00:00:00"/>
    <x v="0"/>
    <x v="1"/>
    <s v="2. Custos Diretos"/>
  </r>
  <r>
    <x v="157"/>
    <s v="COMPESA"/>
    <s v="CONSULTORIA FIRMAS"/>
    <x v="156"/>
    <s v="2.2 - Obras e Equipamentos"/>
    <m/>
    <s v="Seleção Baseada na Qualidade e Custo  (SBQC)"/>
    <m/>
    <s v=""/>
    <n v="0"/>
    <x v="0"/>
    <n v="0"/>
    <s v="2.2.4.4"/>
    <s v="Ex-Post"/>
    <s v="N/A"/>
    <s v="N/A"/>
    <s v=""/>
    <s v="N/A"/>
    <x v="3"/>
    <s v="4.28"/>
    <s v=""/>
    <x v="0"/>
    <x v="7"/>
    <s v="2. Custos Diretos"/>
  </r>
  <r>
    <x v="158"/>
    <s v="COMPESA"/>
    <s v="CONSULTORIA FIRMAS"/>
    <x v="157"/>
    <s v="2.2 - Obras e Equipamentos"/>
    <m/>
    <s v="Seleção Baseada na Qualificação do Consultor (SQC)"/>
    <m/>
    <s v="6236/2016"/>
    <n v="235.96"/>
    <x v="0"/>
    <n v="0"/>
    <s v="2.2.14.1"/>
    <s v="Ex-Ante"/>
    <d v="2016-02-03T00:00:00"/>
    <d v="2016-09-16T00:00:00"/>
    <s v=""/>
    <s v="BR11735"/>
    <x v="0"/>
    <s v="4.29"/>
    <d v="2016-09-30T00:00:00"/>
    <x v="0"/>
    <x v="7"/>
    <s v="2. Custos Diretos"/>
  </r>
  <r>
    <x v="159"/>
    <s v="COMPESA"/>
    <s v="CONSULTORIA FIRMAS"/>
    <x v="158"/>
    <s v="2.2 - Obras e Equipamentos"/>
    <m/>
    <s v="Seleção Baseada na Qualidade e Custo  (SBQC)"/>
    <m/>
    <s v="6392/2016"/>
    <n v="334.13"/>
    <x v="0"/>
    <n v="0"/>
    <s v="2.2.8.5"/>
    <s v="Ex-Ante"/>
    <d v="2017-03-04T00:00:00"/>
    <d v="2018-02-20T00:00:00"/>
    <s v=""/>
    <s v="Documentação Pronta  para envio - Carta 186/2018"/>
    <x v="1"/>
    <s v="4.30"/>
    <d v="2018-02-28T00:00:00"/>
    <x v="0"/>
    <x v="7"/>
    <s v="2. Custos Diretos"/>
  </r>
  <r>
    <x v="160"/>
    <s v="APAC"/>
    <s v="CONSULTORIA FIRMAS"/>
    <x v="159"/>
    <s v="2.3 - Sustentabilidade Ambiental e Social"/>
    <m/>
    <s v="Seleção Baseada na Qualidade e Custo  (SBQC)"/>
    <m/>
    <s v="6818/2017"/>
    <n v="229.71"/>
    <x v="0"/>
    <n v="0"/>
    <s v="2.3.3.4"/>
    <s v="Ex-Ante"/>
    <d v="2016-06-29T00:00:00"/>
    <d v="2017-12-19T00:00:00"/>
    <s v=""/>
    <s v="BR11924"/>
    <x v="1"/>
    <s v="4.31"/>
    <d v="2017-12-31T00:00:00"/>
    <x v="0"/>
    <x v="6"/>
    <s v="2. Custos Diretos"/>
  </r>
  <r>
    <x v="161"/>
    <s v="APAC"/>
    <s v="CONSULTORIA FIRMAS"/>
    <x v="160"/>
    <s v="2.3 - Sustentabilidade Ambiental e Social"/>
    <m/>
    <s v="Seleção Baseada na Qualidade e Custo  (SBQC)"/>
    <m/>
    <s v="6732/2017"/>
    <n v="392.96"/>
    <x v="0"/>
    <n v="0"/>
    <s v="2.3.8.1"/>
    <s v="Ex-Ante"/>
    <d v="2016-09-16T00:00:00"/>
    <d v="2017-10-20T00:00:00"/>
    <s v=""/>
    <s v="Aguardando envio de Carta"/>
    <x v="1"/>
    <s v="4.32"/>
    <d v="2017-10-31T00:00:00"/>
    <x v="0"/>
    <x v="6"/>
    <s v="2. Custos Diretos"/>
  </r>
  <r>
    <x v="162"/>
    <s v="APAC"/>
    <s v="CONSULTORIA FIRMAS"/>
    <x v="161"/>
    <s v="2.3 - Sustentabilidade Ambiental e Social"/>
    <m/>
    <s v="Seleção Baseada na Qualificação do Consultor (SQC)"/>
    <m/>
    <s v="6864/2017"/>
    <n v="113.8"/>
    <x v="0"/>
    <n v="0"/>
    <s v="2.3.9.1"/>
    <s v="Ex-Ante"/>
    <d v="2016-11-22T00:00:00"/>
    <d v="2017-10-17T00:00:00"/>
    <s v=""/>
    <s v="BR11854"/>
    <x v="1"/>
    <s v="4.33"/>
    <d v="2017-10-31T00:00:00"/>
    <x v="0"/>
    <x v="6"/>
    <s v="2. Custos Diretos"/>
  </r>
  <r>
    <x v="163"/>
    <s v="COMPESA"/>
    <s v="CONSULTORIA FIRMAS"/>
    <x v="162"/>
    <s v="2.2 - Obras e Equipamentos"/>
    <m/>
    <s v="Seleção Baseada na Qualidade e Custo  (SBQC)"/>
    <m/>
    <s v=""/>
    <n v="0"/>
    <x v="0"/>
    <n v="0"/>
    <s v="2.2.2.4"/>
    <s v="Ex-Ante"/>
    <d v="2017-08-18T00:00:00"/>
    <d v="2018-03-18T00:00:00"/>
    <m/>
    <s v=""/>
    <x v="3"/>
    <s v="4.34"/>
    <d v="2018-03-31T00:00:00"/>
    <x v="0"/>
    <x v="7"/>
    <s v="2. Custos Diretos"/>
  </r>
  <r>
    <x v="164"/>
    <s v="APAC"/>
    <s v="CONSULTORIA FIRMAS"/>
    <x v="163"/>
    <s v="2.3 - Sustentabilidade Ambiental e Social"/>
    <m/>
    <s v="Seleção Baseada na Qualidade e Custo  (SBQC)"/>
    <m/>
    <s v=""/>
    <n v="0"/>
    <x v="0"/>
    <n v="0"/>
    <s v="2.3.7.1"/>
    <s v="Ex-Ante"/>
    <s v="N/A"/>
    <s v="N/A"/>
    <s v=""/>
    <s v="N/A"/>
    <x v="3"/>
    <s v="4.35"/>
    <s v=""/>
    <x v="0"/>
    <x v="6"/>
    <s v="2. Custos Diretos"/>
  </r>
  <r>
    <x v="165"/>
    <s v="CPRH"/>
    <s v="CONSULTORIA FIRMAS"/>
    <x v="164"/>
    <s v="2.3 - Sustentabilidade Ambiental e Social"/>
    <m/>
    <s v="Seleção Baseada na Qualificação do Consultor (SQC)"/>
    <m/>
    <s v=""/>
    <n v="0"/>
    <x v="0"/>
    <n v="0"/>
    <s v="2.3.15.4"/>
    <s v="Ex-Ante"/>
    <s v="N/A"/>
    <s v="N/A"/>
    <s v=""/>
    <s v="N/A"/>
    <x v="3"/>
    <s v="4.36"/>
    <s v=""/>
    <x v="0"/>
    <x v="5"/>
    <s v="2. Custos Diretos"/>
  </r>
  <r>
    <x v="166"/>
    <s v="COMPESA"/>
    <s v="CONSULTORIA FIRMAS"/>
    <x v="165"/>
    <s v="2.1 - Fortalecimento Institucional"/>
    <m/>
    <s v="Seleção Baseada na Qualidade e Custo  (SBQC)"/>
    <m/>
    <s v="6670/2017"/>
    <n v="488.63"/>
    <x v="0"/>
    <n v="0"/>
    <s v="2.1.4.1"/>
    <s v="Ex-Ante"/>
    <d v="2016-09-15T00:00:00"/>
    <d v="2017-07-21T00:00:00"/>
    <s v=""/>
    <s v="BR11844"/>
    <x v="1"/>
    <s v="4.37"/>
    <d v="2017-07-31T00:00:00"/>
    <x v="0"/>
    <x v="9"/>
    <s v="2. Custos Diretos"/>
  </r>
  <r>
    <x v="167"/>
    <s v="COMPESA"/>
    <s v="CONSULTORIA FIRMAS"/>
    <x v="166"/>
    <s v="2.1 - Fortalecimento Institucional"/>
    <m/>
    <s v="Seleção Baseada na Qualidade e Custo  (SBQC)"/>
    <m/>
    <s v="6813/2017"/>
    <n v="286.87"/>
    <x v="0"/>
    <n v="0"/>
    <s v="2.1.4.2"/>
    <s v="Ex-Ante"/>
    <d v="2016-11-01T00:00:00"/>
    <d v="2017-09-28T00:00:00"/>
    <s v=""/>
    <s v="BR11884"/>
    <x v="1"/>
    <s v="4.38"/>
    <d v="2017-09-30T00:00:00"/>
    <x v="0"/>
    <x v="9"/>
    <s v="2. Custos Diretos"/>
  </r>
  <r>
    <x v="168"/>
    <s v="COMPESA"/>
    <s v="CONSULTORIA FIRMAS"/>
    <x v="167"/>
    <s v="2.1 - Fortalecimento Institucional"/>
    <m/>
    <s v="Seleção Baseada na Qualificação do Consultor (SQC)"/>
    <m/>
    <s v=""/>
    <n v="0"/>
    <x v="0"/>
    <n v="0"/>
    <s v="2.1.4.3"/>
    <s v="Ex-Ante"/>
    <s v="N/A"/>
    <s v="N/A"/>
    <s v=""/>
    <s v="N/A"/>
    <x v="3"/>
    <s v="4.39"/>
    <s v=""/>
    <x v="0"/>
    <x v="1"/>
    <s v="2. Custos Diretos"/>
  </r>
  <r>
    <x v="169"/>
    <s v="COMPESA"/>
    <s v="CONSULTORIA FIRMAS"/>
    <x v="168"/>
    <s v="2.1 - Fortalecimento Institucional"/>
    <m/>
    <s v="Seleção Baseada na Qualificação do Consultor (SQC)"/>
    <m/>
    <s v="6997/2017"/>
    <n v="122.09"/>
    <x v="0"/>
    <n v="0"/>
    <s v="2.1.4.4"/>
    <s v="Ex-Ante"/>
    <d v="2017-08-20T00:00:00"/>
    <d v="2018-02-19T00:00:00"/>
    <s v=""/>
    <s v="?"/>
    <x v="1"/>
    <s v="4.40"/>
    <d v="2018-02-28T00:00:00"/>
    <x v="0"/>
    <x v="9"/>
    <s v="2. Custos Diretos"/>
  </r>
  <r>
    <x v="170"/>
    <s v="COMPESA"/>
    <s v="CONSULTORIA FIRMAS"/>
    <x v="169"/>
    <s v="2.1 - Fortalecimento Institucional"/>
    <m/>
    <s v="Seleção Baseada na Qualificação do Consultor (SQC)"/>
    <m/>
    <s v="6906/2017"/>
    <n v="146.28"/>
    <x v="0"/>
    <n v="0"/>
    <s v="2.1.8.2"/>
    <s v="Ex-Ante"/>
    <d v="2016-11-19T00:00:00"/>
    <d v="2017-08-29T00:00:00"/>
    <s v=""/>
    <s v="BR11873"/>
    <x v="1"/>
    <s v="4.41"/>
    <d v="2017-08-31T00:00:00"/>
    <x v="0"/>
    <x v="0"/>
    <s v="2. Custos Diretos"/>
  </r>
  <r>
    <x v="171"/>
    <s v="COMPESA"/>
    <s v="CONSULTORIA FIRMAS"/>
    <x v="170"/>
    <s v="2.2 - Obras e Equipamentos"/>
    <m/>
    <s v="Sistema Nacional (SN)"/>
    <m/>
    <s v="6392/2016"/>
    <n v="18.98"/>
    <x v="1"/>
    <n v="1"/>
    <s v="2.2.8.1"/>
    <s v="Sistema Nacional"/>
    <d v="2016-09-10T00:00:00"/>
    <d v="2017-01-13T00:00:00"/>
    <s v="Pregão Eletrônico"/>
    <s v="CBR76/2017"/>
    <x v="0"/>
    <s v="4.42"/>
    <d v="2017-01-31T00:00:00"/>
    <x v="0"/>
    <x v="7"/>
    <s v="2. Custos Diretos"/>
  </r>
  <r>
    <x v="172"/>
    <s v="COMPESA"/>
    <s v="CONSULTORIA FIRMAS"/>
    <x v="171"/>
    <s v="2.2 - Obras e Equipamentos"/>
    <m/>
    <s v="Seleção Baseada na Qualificação do Consultor (SQC)"/>
    <m/>
    <s v="6477/2016"/>
    <n v="134.49"/>
    <x v="0"/>
    <n v="0"/>
    <s v="2.2.14.5"/>
    <s v="Ex-Ante"/>
    <d v="2017-01-14T00:00:00"/>
    <d v="2017-08-17T00:00:00"/>
    <s v=""/>
    <s v="BRB11874"/>
    <x v="1"/>
    <s v="4.43"/>
    <d v="2017-08-31T00:00:00"/>
    <x v="0"/>
    <x v="0"/>
    <s v="2. Custos Diretos"/>
  </r>
  <r>
    <x v="173"/>
    <s v="COMPESA"/>
    <s v="CONSULTORIA FIRMAS"/>
    <x v="172"/>
    <s v="2.2 - Obras e Equipamentos"/>
    <m/>
    <s v="Seleção Baseada na Qualidade e Custo  (SBQC)"/>
    <m/>
    <s v="6862/2017"/>
    <n v="334.92"/>
    <x v="0"/>
    <n v="0"/>
    <s v="2.2.16.1"/>
    <s v="Ex-Ante"/>
    <d v="2016-11-29T00:00:00"/>
    <d v="2018-01-09T00:00:00"/>
    <s v=""/>
    <s v="BR11927"/>
    <x v="1"/>
    <s v="4.44"/>
    <d v="2018-01-31T00:00:00"/>
    <x v="0"/>
    <x v="3"/>
    <s v="2. Custos Diretos"/>
  </r>
  <r>
    <x v="174"/>
    <s v="COMPESA"/>
    <s v="CONSULTORIA FIRMAS"/>
    <x v="173"/>
    <s v="2.2 - Obras e Equipamentos"/>
    <m/>
    <s v="Sistema Nacional (SN)"/>
    <m/>
    <s v=""/>
    <n v="0"/>
    <x v="1"/>
    <n v="1"/>
    <s v="2.2.16.2"/>
    <s v="Sistema Nacional"/>
    <s v="N/A"/>
    <s v="N/A"/>
    <s v="Pregão Eletrônico"/>
    <m/>
    <x v="3"/>
    <s v="4.45"/>
    <s v=""/>
    <x v="0"/>
    <x v="7"/>
    <s v="2. Custos Diretos"/>
  </r>
  <r>
    <x v="175"/>
    <s v="COMPESA"/>
    <s v="CONSULTORIA FIRMAS"/>
    <x v="174"/>
    <s v="2.2 - Obras e Equipamentos"/>
    <m/>
    <s v="Sistema Nacional (SN)"/>
    <m/>
    <s v="5813/2015"/>
    <n v="155.65"/>
    <x v="1"/>
    <n v="1"/>
    <s v="2.2.17.1"/>
    <s v="Sistema Nacional"/>
    <d v="2015-06-30T00:00:00"/>
    <d v="2016-03-08T00:00:00"/>
    <s v="Pregão Eletrônico"/>
    <s v="BRB3392"/>
    <x v="0"/>
    <s v="4.46"/>
    <d v="2016-03-31T00:00:00"/>
    <x v="0"/>
    <x v="0"/>
    <s v="2. Custos Diretos"/>
  </r>
  <r>
    <x v="176"/>
    <s v="CPRH"/>
    <s v="CONSULTORIA FIRMAS"/>
    <x v="175"/>
    <s v="2.3 - Sustentabilidade Ambiental e Social"/>
    <m/>
    <s v="Contratação Direta (CD)"/>
    <m/>
    <s v=""/>
    <n v="0"/>
    <x v="0"/>
    <n v="0"/>
    <s v="2.3.15.8"/>
    <s v="Ex-Ante"/>
    <s v="N/A"/>
    <s v="N/A"/>
    <s v=""/>
    <s v="N/A"/>
    <x v="3"/>
    <s v="4.47"/>
    <s v=""/>
    <x v="0"/>
    <x v="5"/>
    <s v="2. Custos Diretos"/>
  </r>
  <r>
    <x v="177"/>
    <s v="COMPESA"/>
    <s v="CONSULTORIA FIRMAS"/>
    <x v="176"/>
    <s v="2.3 - Sustentabilidade Ambiental e Social"/>
    <m/>
    <s v="Seleção Baseada na Qualificação do Consultor (SQC)"/>
    <m/>
    <s v="6579/2016"/>
    <n v="284.94"/>
    <x v="0"/>
    <n v="0"/>
    <s v="2.3.12.4"/>
    <s v="Ex-Ante"/>
    <d v="2016-08-24T00:00:00"/>
    <d v="2017-03-07T00:00:00"/>
    <s v=""/>
    <s v="BR11750"/>
    <x v="0"/>
    <s v="4.48"/>
    <d v="2017-03-31T00:00:00"/>
    <x v="0"/>
    <x v="9"/>
    <s v="2. Custos Diretos"/>
  </r>
  <r>
    <x v="178"/>
    <s v="COMPESA"/>
    <s v="CONSULTORIA FIRMAS"/>
    <x v="177"/>
    <s v="2.2 - Obras e Equipamentos"/>
    <m/>
    <s v="Seleção Baseada na Qualidade e Custo  (SBQC)"/>
    <m/>
    <s v="7332/2018"/>
    <n v="1714.37"/>
    <x v="0"/>
    <n v="0"/>
    <s v="2.2.17.15"/>
    <s v="Ex-Ante"/>
    <d v="2017-08-30T00:00:00"/>
    <d v="2018-09-18T00:00:00"/>
    <s v=""/>
    <m/>
    <x v="1"/>
    <s v="4.49"/>
    <d v="2018-09-30T00:00:00"/>
    <x v="0"/>
    <x v="0"/>
    <s v="2. Custos Diretos"/>
  </r>
  <r>
    <x v="179"/>
    <s v="COMPESA"/>
    <s v="CONSULTORIA FIRMAS"/>
    <x v="178"/>
    <s v="2.2 - Obras e Equipamentos"/>
    <m/>
    <s v="Contratação Direta (CD)"/>
    <m/>
    <s v="Contratação Direta"/>
    <n v="0"/>
    <x v="0"/>
    <n v="0"/>
    <s v="2.2.17.16"/>
    <s v="Ex-Ante"/>
    <d v="2018-04-11T00:00:00"/>
    <d v="2018-09-03T00:00:00"/>
    <s v=""/>
    <m/>
    <x v="3"/>
    <s v="4.50"/>
    <d v="2018-09-30T00:00:00"/>
    <x v="0"/>
    <x v="0"/>
    <s v="2. Custos Diretos"/>
  </r>
  <r>
    <x v="180"/>
    <s v="COMPESA"/>
    <s v="CONSULTORIA FIRMAS"/>
    <x v="179"/>
    <s v="2.1 - Fortalecimento Institucional"/>
    <m/>
    <s v="Sistema Nacional (SN)"/>
    <m/>
    <s v=""/>
    <n v="0"/>
    <x v="1"/>
    <n v="1"/>
    <s v="2.1.4.5"/>
    <s v="Sistema Nacional"/>
    <s v="N/A"/>
    <s v="N/A"/>
    <s v="Pregão Eletrônico"/>
    <m/>
    <x v="3"/>
    <s v="4.51"/>
    <s v=""/>
    <x v="0"/>
    <x v="10"/>
    <s v="2. Custos Diretos"/>
  </r>
  <r>
    <x v="181"/>
    <s v="COMPESA"/>
    <s v="CONSULTORIA FIRMAS"/>
    <x v="180"/>
    <s v="2.1 - Fortalecimento Institucional"/>
    <m/>
    <s v="Sistema Nacional (SN)"/>
    <m/>
    <s v=""/>
    <n v="1655.95"/>
    <x v="1"/>
    <n v="1"/>
    <s v="2.1.13.1"/>
    <s v="Sistema Nacional"/>
    <d v="2018-08-30T00:00:00"/>
    <d v="2018-12-31T00:00:00"/>
    <s v="Pregão Eletrônico"/>
    <m/>
    <x v="4"/>
    <s v="4.52"/>
    <d v="2018-12-31T00:00:00"/>
    <x v="0"/>
    <x v="11"/>
    <s v="2. Custos Diretos"/>
  </r>
  <r>
    <x v="182"/>
    <s v="COMPESA"/>
    <s v="CONSULTORIA FIRMAS"/>
    <x v="181"/>
    <s v="2.2 - Obras e Equipamentos"/>
    <m/>
    <s v="Seleção Baseada na Qualificação do Consultor (SQC)"/>
    <m/>
    <s v=""/>
    <n v="0"/>
    <x v="0"/>
    <n v="0"/>
    <s v="2.2.17.11"/>
    <s v="Ex-Post"/>
    <s v="N/A"/>
    <s v="N/A"/>
    <s v=""/>
    <s v="N/A"/>
    <x v="3"/>
    <s v="4.53"/>
    <s v=""/>
    <x v="0"/>
    <x v="0"/>
    <s v="2. Custos Diretos"/>
  </r>
  <r>
    <x v="183"/>
    <s v="COMPESA"/>
    <s v="CONSULTORIA FIRMAS"/>
    <x v="182"/>
    <s v="2.3 - Sustentabilidade Ambiental e Social"/>
    <m/>
    <s v="Seleção Baseada na Qualificação do Consultor (SQC)"/>
    <m/>
    <s v=""/>
    <n v="0"/>
    <x v="0"/>
    <n v="0"/>
    <s v="2.3.16.2"/>
    <s v="Ex-Post"/>
    <s v="N/A"/>
    <s v="N/A"/>
    <s v=""/>
    <s v="N/A"/>
    <x v="3"/>
    <s v="4.54"/>
    <s v=""/>
    <x v="0"/>
    <x v="7"/>
    <s v="2. Custos Diretos"/>
  </r>
  <r>
    <x v="184"/>
    <s v="COMPESA"/>
    <s v="CONSULTORIA FIRMAS"/>
    <x v="183"/>
    <s v="3.2 - Avaliação e Monitoramento"/>
    <m/>
    <s v="Seleção Baseada na Qualidade e Custo  (SBQC)"/>
    <m/>
    <s v=""/>
    <n v="760.42"/>
    <x v="0"/>
    <n v="0"/>
    <s v="3.2.2"/>
    <s v="Ex-Ante"/>
    <d v="2019-01-01T00:00:00"/>
    <d v="2019-05-06T00:00:00"/>
    <s v=""/>
    <m/>
    <x v="4"/>
    <s v="4.55"/>
    <d v="2019-05-31T00:00:00"/>
    <x v="0"/>
    <x v="7"/>
    <s v="3. Custos Associados"/>
  </r>
  <r>
    <x v="185"/>
    <s v="COMPESA"/>
    <s v="CONSULTORIA FIRMAS"/>
    <x v="184"/>
    <s v="2.1 - Fortalecimento Institucional"/>
    <m/>
    <s v="Contratação Direta (CD)"/>
    <m/>
    <s v="Contratação Direta"/>
    <n v="184.46"/>
    <x v="0"/>
    <n v="0"/>
    <s v="2.1.12.7"/>
    <s v="Ex-Ante"/>
    <d v="2018-03-02T00:00:00"/>
    <d v="2018-06-27T00:00:00"/>
    <s v=""/>
    <m/>
    <x v="1"/>
    <s v="4.56"/>
    <d v="2018-06-30T00:00:00"/>
    <x v="0"/>
    <x v="8"/>
    <s v="2. Custos Diretos"/>
  </r>
  <r>
    <x v="186"/>
    <s v="COMPESA"/>
    <s v="CONSULTORIA FIRMAS"/>
    <x v="185"/>
    <s v="2.2 - Obras e Equipamentos"/>
    <m/>
    <s v="Seleção Baseada na Qualidade e Custo  (SBQC)"/>
    <m/>
    <s v=""/>
    <n v="262.02"/>
    <x v="0"/>
    <n v="0"/>
    <s v="2.2.16.4"/>
    <s v="Ex-Post"/>
    <d v="2018-08-15T00:00:00"/>
    <d v="2018-12-31T00:00:00"/>
    <s v=""/>
    <m/>
    <x v="4"/>
    <s v="4.57"/>
    <d v="2018-12-31T00:00:00"/>
    <x v="1"/>
    <x v="3"/>
    <s v="2. Custos Diretos"/>
  </r>
  <r>
    <x v="187"/>
    <s v="COMPESA"/>
    <s v="CONSULTORIA FIRMAS"/>
    <x v="186"/>
    <s v="2.2 - Obras e Equipamentos"/>
    <m/>
    <s v="Seleção Baseada na Qualidade e Custo  (SBQC)"/>
    <m/>
    <s v=""/>
    <n v="3081.22"/>
    <x v="0"/>
    <n v="0"/>
    <s v="2.2.18"/>
    <s v="Ex-Post"/>
    <d v="2017-08-18T00:00:00"/>
    <d v="2018-12-31T00:00:00"/>
    <s v=""/>
    <m/>
    <x v="5"/>
    <s v="4.58"/>
    <d v="2018-12-31T00:00:00"/>
    <x v="2"/>
    <x v="7"/>
    <s v="2. Custos Diretos"/>
  </r>
  <r>
    <x v="188"/>
    <s v="COMPESA"/>
    <s v="CONSULTORIA INDIVIDUAIS"/>
    <x v="187"/>
    <s v="2.1 - Fortalecimento Institucional"/>
    <m/>
    <s v="Comparação de Qualificações (3 CV)"/>
    <m/>
    <s v="5137/2014"/>
    <n v="347.9"/>
    <x v="0"/>
    <n v="0"/>
    <s v="2.1.11.1"/>
    <s v="Ex-Post"/>
    <d v="2014-03-19T00:00:00"/>
    <d v="2014-06-16T00:00:00"/>
    <s v=""/>
    <s v="BR10544"/>
    <x v="1"/>
    <s v="5.01"/>
    <d v="2014-06-30T00:00:00"/>
    <x v="0"/>
    <x v="7"/>
    <s v="2. Custos Diretos"/>
  </r>
  <r>
    <x v="189"/>
    <s v="COMPESA"/>
    <s v="CONSULTORIA INDIVIDUAIS"/>
    <x v="188"/>
    <s v="2.1 - Fortalecimento Institucional"/>
    <m/>
    <s v="Comparação de Qualificações (3 CV)"/>
    <m/>
    <s v="5219/2014"/>
    <n v="311.08"/>
    <x v="0"/>
    <n v="0"/>
    <s v="2.1.11.2"/>
    <s v="Ex-Post"/>
    <d v="2014-03-20T00:00:00"/>
    <d v="2014-06-16T00:00:00"/>
    <s v=""/>
    <s v="BR10545"/>
    <x v="1"/>
    <s v="5.02"/>
    <d v="2014-06-30T00:00:00"/>
    <x v="0"/>
    <x v="7"/>
    <s v="2. Custos Diretos"/>
  </r>
  <r>
    <x v="190"/>
    <s v="COMPESA"/>
    <s v="CONSULTORIA INDIVIDUAIS"/>
    <x v="189"/>
    <s v="2.1 - Fortalecimento Institucional"/>
    <m/>
    <s v="Comparação de Qualificações (3 CV)"/>
    <m/>
    <s v="5064/2014"/>
    <n v="237.67"/>
    <x v="0"/>
    <n v="0"/>
    <s v="2.1.11.3"/>
    <s v="Ex-Post"/>
    <d v="2014-02-01T00:00:00"/>
    <d v="2014-04-22T00:00:00"/>
    <s v=""/>
    <s v="BR10542"/>
    <x v="1"/>
    <s v="5.03"/>
    <d v="2014-04-30T00:00:00"/>
    <x v="0"/>
    <x v="7"/>
    <s v="2. Custos Diretos"/>
  </r>
  <r>
    <x v="191"/>
    <s v="COMPESA"/>
    <s v="CONSULTORIA INDIVIDUAIS"/>
    <x v="190"/>
    <s v="2.1 - Fortalecimento Institucional"/>
    <m/>
    <s v="Comparação de Qualificações (3 CV)"/>
    <m/>
    <s v="5180/2014"/>
    <n v="190.35"/>
    <x v="0"/>
    <n v="0"/>
    <s v="2.1.11.4"/>
    <s v="Ex-Post"/>
    <d v="2014-03-20T00:00:00"/>
    <d v="2014-07-07T00:00:00"/>
    <s v=""/>
    <s v="BR10559"/>
    <x v="1"/>
    <s v="5.04"/>
    <d v="2014-07-31T00:00:00"/>
    <x v="0"/>
    <x v="7"/>
    <s v="2. Custos Diretos"/>
  </r>
  <r>
    <x v="192"/>
    <s v="COMPESA"/>
    <s v="CONSULTORIA INDIVIDUAIS"/>
    <x v="191"/>
    <s v="2.1 - Fortalecimento Institucional"/>
    <m/>
    <s v="Comparação de Qualificações (3 CV)"/>
    <m/>
    <s v="5217/2014"/>
    <n v="188.65"/>
    <x v="0"/>
    <n v="0"/>
    <s v="2.1.11.5"/>
    <s v="Ex-Post"/>
    <d v="2014-03-20T00:00:00"/>
    <d v="2014-08-15T00:00:00"/>
    <s v=""/>
    <s v="BR10647"/>
    <x v="1"/>
    <s v="5.05"/>
    <d v="2014-08-31T00:00:00"/>
    <x v="0"/>
    <x v="7"/>
    <s v="2. Custos Diretos"/>
  </r>
  <r>
    <x v="193"/>
    <s v="COMPESA"/>
    <s v="CONSULTORIA INDIVIDUAIS"/>
    <x v="192"/>
    <s v="2.1 - Fortalecimento Institucional"/>
    <m/>
    <s v="Comparação de Qualificações (3 CV)"/>
    <m/>
    <s v="5218/2014"/>
    <n v="313.33"/>
    <x v="0"/>
    <n v="0"/>
    <s v="2.1.11.6"/>
    <s v="Ex-Post"/>
    <d v="2014-03-20T00:00:00"/>
    <d v="2014-06-16T00:00:00"/>
    <s v=""/>
    <s v="BR10543"/>
    <x v="1"/>
    <s v="5.06"/>
    <d v="2014-06-30T00:00:00"/>
    <x v="0"/>
    <x v="7"/>
    <s v="2. Custos Diretos"/>
  </r>
  <r>
    <x v="194"/>
    <s v="COMPESA"/>
    <s v="CONSULTORIA INDIVIDUAIS"/>
    <x v="193"/>
    <s v="2.1 - Fortalecimento Institucional"/>
    <m/>
    <s v="Comparação de Qualificações (3 CV)"/>
    <n v="2"/>
    <s v="5107/2014"/>
    <n v="269.5"/>
    <x v="0"/>
    <n v="0"/>
    <s v="2.1.11.7"/>
    <s v="Ex-Post"/>
    <d v="2014-02-19T00:00:00"/>
    <d v="2014-05-19T00:00:00"/>
    <s v=""/>
    <s v="BR10525"/>
    <x v="1"/>
    <s v="5.07"/>
    <d v="2014-05-31T00:00:00"/>
    <x v="0"/>
    <x v="7"/>
    <s v="2. Custos Diretos"/>
  </r>
  <r>
    <x v="195"/>
    <s v="COMPESA"/>
    <s v="CONSULTORIA INDIVIDUAIS"/>
    <x v="194"/>
    <s v="2.1 - Fortalecimento Institucional"/>
    <m/>
    <s v="Comparação de Qualificações (3 CV)"/>
    <m/>
    <s v="5621/2015"/>
    <n v="47.3"/>
    <x v="0"/>
    <n v="0"/>
    <s v="2.1.8.1"/>
    <s v="Ex-Post"/>
    <d v="2015-02-24T00:00:00"/>
    <d v="2015-07-15T00:00:00"/>
    <s v=""/>
    <s v="BR11001"/>
    <x v="0"/>
    <s v="5.08"/>
    <d v="2015-07-31T00:00:00"/>
    <x v="0"/>
    <x v="9"/>
    <s v="2. Custos Diretos"/>
  </r>
  <r>
    <x v="196"/>
    <s v="COMPESA"/>
    <s v="CONSULTORIA INDIVIDUAIS"/>
    <x v="195"/>
    <s v="2.2 - Obras e Equipamentos"/>
    <m/>
    <s v="Comparação de Qualificações (3 CV)"/>
    <m/>
    <s v="6785/2017"/>
    <n v="17.27"/>
    <x v="0"/>
    <n v="0"/>
    <s v="2.2.15.10"/>
    <s v="Ex-Ante"/>
    <d v="2017-03-15T00:00:00"/>
    <d v="2017-09-25T00:00:00"/>
    <s v=""/>
    <s v="Aguardando PRISM - Carta 175/2018 enviada em 21/5/18."/>
    <x v="0"/>
    <s v="5.09"/>
    <d v="2017-09-30T00:00:00"/>
    <x v="0"/>
    <x v="7"/>
    <s v="2. Custos Diretos"/>
  </r>
  <r>
    <x v="197"/>
    <s v="COMPESA"/>
    <s v="CONSULTORIA INDIVIDUAIS"/>
    <x v="196"/>
    <s v="3.2 - Avaliação e Monitoramento"/>
    <m/>
    <s v="Comparação de Qualificações (3 CV)"/>
    <m/>
    <s v="6077/2016"/>
    <n v="23.15"/>
    <x v="0"/>
    <n v="0"/>
    <s v="3.2.1"/>
    <s v="Ex-Post"/>
    <d v="2016-01-21T00:00:00"/>
    <d v="2016-06-30T00:00:00"/>
    <s v=""/>
    <s v="BR11532"/>
    <x v="0"/>
    <s v="5.10"/>
    <d v="2016-06-30T00:00:00"/>
    <x v="0"/>
    <x v="7"/>
    <s v="3. Custos Associados"/>
  </r>
  <r>
    <x v="198"/>
    <s v="COMPESA"/>
    <s v="CONSULTORIA INDIVIDUAIS"/>
    <x v="197"/>
    <s v="2.1 - Fortalecimento Institucional"/>
    <m/>
    <s v="Comparação de Qualificações (3 CV)"/>
    <m/>
    <s v="diversos"/>
    <n v="27.59"/>
    <x v="0"/>
    <n v="0"/>
    <s v="2.1.11.8"/>
    <s v="Ex-Ante"/>
    <s v="N/A"/>
    <s v="N/A"/>
    <s v=""/>
    <m/>
    <x v="4"/>
    <s v="5.11"/>
    <s v=""/>
    <x v="0"/>
    <x v="7"/>
    <s v="2. Custos Diretos"/>
  </r>
  <r>
    <x v="199"/>
    <s v="COMPESA"/>
    <s v="CONSULTORIA INDIVIDUAIS"/>
    <x v="198"/>
    <s v="2.2 - Obras e Equipamentos"/>
    <m/>
    <s v="Comparação de Qualificações (3 CV)"/>
    <m/>
    <s v=""/>
    <n v="0"/>
    <x v="0"/>
    <n v="0"/>
    <s v="2.2.15.11"/>
    <s v="Ex-Ante"/>
    <s v="N/A"/>
    <s v="N/A"/>
    <s v=""/>
    <s v="N/A"/>
    <x v="3"/>
    <s v="5.12"/>
    <s v=""/>
    <x v="0"/>
    <x v="7"/>
    <s v="2. Custos Diretos"/>
  </r>
  <r>
    <x v="200"/>
    <s v="COMPESA"/>
    <s v="CONSULTORIA INDIVIDUAIS"/>
    <x v="199"/>
    <s v="2.1 - Fortalecimento Institucional"/>
    <m/>
    <s v="Comparação de Qualificações (3 CV)"/>
    <m/>
    <s v="6667/2017"/>
    <n v="13.11"/>
    <x v="0"/>
    <n v="0"/>
    <s v="2.1.11.8.1"/>
    <s v="Ex-Ante"/>
    <s v="?"/>
    <d v="2017-06-03T00:00:00"/>
    <m/>
    <m/>
    <x v="0"/>
    <s v="5.13"/>
    <d v="2017-06-30T00:00:00"/>
    <x v="0"/>
    <x v="9"/>
    <s v="2. Custos Diretos"/>
  </r>
  <r>
    <x v="201"/>
    <s v="COMPESA"/>
    <s v="CONSULTORIA INDIVIDUAIS"/>
    <x v="200"/>
    <s v="2.1 - Fortalecimento Institucional"/>
    <m/>
    <s v="Comparação de Qualificações (3 CV)"/>
    <m/>
    <s v="7092/2017"/>
    <n v="19.78"/>
    <x v="0"/>
    <n v="0"/>
    <s v="2.1.11.8.2"/>
    <s v="Ex-Ante"/>
    <s v="?"/>
    <d v="2017-11-22T00:00:00"/>
    <m/>
    <m/>
    <x v="0"/>
    <s v="5.14"/>
    <d v="2017-11-30T00:00:00"/>
    <x v="0"/>
    <x v="0"/>
    <s v="2. Custos Diretos"/>
  </r>
  <r>
    <x v="202"/>
    <s v="COMPESA"/>
    <s v="CONSULTORIA INDIVIDUAIS"/>
    <x v="201"/>
    <s v="2.1 - Fortalecimento Institucional"/>
    <m/>
    <s v="Comparação de Qualificações (3 CV)"/>
    <m/>
    <s v="7146/2017"/>
    <n v="31.01"/>
    <x v="0"/>
    <n v="0"/>
    <s v="2.1.11.8.3"/>
    <s v="Ex-Ante"/>
    <s v="?"/>
    <d v="2017-12-14T00:00:00"/>
    <m/>
    <m/>
    <x v="1"/>
    <s v="5.15"/>
    <d v="2017-12-31T00:00:00"/>
    <x v="0"/>
    <x v="0"/>
    <s v="2. Custos Diretos"/>
  </r>
  <r>
    <x v="203"/>
    <s v="COMPESA"/>
    <s v="CONSULTORIA INDIVIDUAIS"/>
    <x v="202"/>
    <s v="2.1 - Fortalecimento Institucional"/>
    <m/>
    <s v="Comparação de Qualificações (3 CV)"/>
    <m/>
    <s v="7010/2017"/>
    <n v="68.680000000000007"/>
    <x v="0"/>
    <n v="0"/>
    <s v="2.1.11.8.4"/>
    <s v="Ex-Ante"/>
    <s v="?"/>
    <d v="2017-11-22T00:00:00"/>
    <m/>
    <m/>
    <x v="1"/>
    <s v="5.16"/>
    <d v="2017-11-30T00:00:00"/>
    <x v="0"/>
    <x v="0"/>
    <s v="2. Custos Diretos"/>
  </r>
  <r>
    <x v="204"/>
    <s v="COMPESA"/>
    <s v="CONSULTORIA INDIVIDUAIS"/>
    <x v="203"/>
    <s v="2.1 - Fortalecimento Institucional"/>
    <m/>
    <s v="Comparação de Qualificações (3 CV)"/>
    <m/>
    <s v="7313/2018"/>
    <n v="57.21"/>
    <x v="0"/>
    <n v="0"/>
    <s v="2.1.11.8.5"/>
    <s v="Ex-Ante"/>
    <s v="?"/>
    <d v="2018-05-07T00:00:00"/>
    <m/>
    <m/>
    <x v="1"/>
    <s v="5.17"/>
    <d v="2018-05-31T00:00:00"/>
    <x v="0"/>
    <x v="7"/>
    <s v="2. Custos Diretos"/>
  </r>
  <r>
    <x v="205"/>
    <s v="COMPESA"/>
    <s v="CONSULTORIA INDIVIDUAIS"/>
    <x v="204"/>
    <s v="2.1 - Fortalecimento Institucional"/>
    <m/>
    <s v="Comparação de Qualificações (3 CV)"/>
    <m/>
    <s v="7274/2018"/>
    <n v="19.18"/>
    <x v="0"/>
    <n v="0"/>
    <s v="2.1.11.8.6"/>
    <s v="Ex-Ante"/>
    <s v="?"/>
    <d v="2018-08-23T00:00:00"/>
    <m/>
    <m/>
    <x v="1"/>
    <s v="5.18"/>
    <d v="2018-08-31T00:00:00"/>
    <x v="0"/>
    <x v="3"/>
    <s v="2. Custos Diretos"/>
  </r>
  <r>
    <x v="206"/>
    <s v="COMPESA"/>
    <s v="CONSULTORIA INDIVIDUAIS"/>
    <x v="205"/>
    <s v="2.1 - Fortalecimento Institucional"/>
    <m/>
    <s v="Comparação de Qualificações (3 CV)"/>
    <m/>
    <m/>
    <n v="19.309999999999999"/>
    <x v="0"/>
    <n v="0"/>
    <s v="2.1.11.8.7"/>
    <s v="Ex-Post"/>
    <d v="2018-08-15T00:00:00"/>
    <d v="2018-12-26T00:00:00"/>
    <m/>
    <m/>
    <x v="4"/>
    <s v="5.19"/>
    <d v="2018-12-31T00:00:00"/>
    <x v="0"/>
    <x v="3"/>
    <s v="2. Custos Diretos"/>
  </r>
  <r>
    <x v="207"/>
    <s v="COMPESA"/>
    <s v="CONSULTORIA INDIVIDUAIS"/>
    <x v="206"/>
    <s v="2.1 - Fortalecimento Institucional"/>
    <m/>
    <s v="Comparação de Qualificações (3 CV)"/>
    <m/>
    <m/>
    <n v="19.309999999999999"/>
    <x v="0"/>
    <n v="0"/>
    <s v="2.1.11.8.8"/>
    <s v="Ex-Post"/>
    <d v="2018-08-15T00:00:00"/>
    <d v="2018-12-05T00:00:00"/>
    <m/>
    <m/>
    <x v="4"/>
    <s v="5.20"/>
    <d v="2018-12-31T00:00:00"/>
    <x v="0"/>
    <x v="3"/>
    <s v="2. Custos Diretos"/>
  </r>
  <r>
    <x v="208"/>
    <s v="COMPESA"/>
    <s v="CAPACITAÇÕES"/>
    <x v="207"/>
    <s v="2.1 - Fortalecimento Institucional"/>
    <m/>
    <s v="Contratação Direta (CD)"/>
    <m/>
    <s v="Contratação Direta"/>
    <n v="58.69"/>
    <x v="0"/>
    <n v="0"/>
    <s v="2.1.5"/>
    <s v="Ex-Ante"/>
    <s v="N/A"/>
    <s v="N/A"/>
    <s v=""/>
    <s v="N/A"/>
    <x v="1"/>
    <s v="6.01"/>
    <s v=""/>
    <x v="0"/>
    <x v="7"/>
    <s v="2. Custos Diretos"/>
  </r>
  <r>
    <x v="209"/>
    <s v="CPRH"/>
    <s v="CAPACITAÇÕES"/>
    <x v="208"/>
    <s v="2.3 - Sustentabilidade Ambiental e Social"/>
    <m/>
    <s v="Comparação de Preços (CP) "/>
    <m/>
    <s v=""/>
    <n v="82.77"/>
    <x v="0"/>
    <n v="0"/>
    <s v="2.3.14.1"/>
    <s v="Ex-Post"/>
    <d v="2018-08-15T00:00:00"/>
    <d v="2018-12-10T00:00:00"/>
    <s v=""/>
    <m/>
    <x v="4"/>
    <s v="6.02"/>
    <d v="2018-12-31T00:00:00"/>
    <x v="0"/>
    <x v="5"/>
    <s v="2. Custos Diretos"/>
  </r>
  <r>
    <x v="210"/>
    <s v="CPRH"/>
    <s v="CAPACITAÇÕES"/>
    <x v="209"/>
    <s v="2.3 - Sustentabilidade Ambiental e Social"/>
    <m/>
    <s v="Contratação Direta (CD)"/>
    <m/>
    <s v="Contratação Direta"/>
    <n v="19.809999999999999"/>
    <x v="0"/>
    <n v="0"/>
    <s v="2.3.15.1"/>
    <s v="Ex-Ante"/>
    <s v="N/A"/>
    <s v="N/A"/>
    <s v=""/>
    <s v="N/A"/>
    <x v="0"/>
    <s v="6.03"/>
    <s v=""/>
    <x v="0"/>
    <x v="5"/>
    <s v="2. Custos Diretos"/>
  </r>
  <r>
    <x v="211"/>
    <s v="COMPESA"/>
    <s v="SUBPROJETOS"/>
    <x v="210"/>
    <s v="2.2 - Obras e Equipamentos"/>
    <m/>
    <s v="Contratação Direta (CD)"/>
    <n v="2"/>
    <s v="4134/2012"/>
    <n v="215.88"/>
    <x v="0"/>
    <n v="0"/>
    <s v="2.2.3.5_x000a_2.2.6.7"/>
    <s v="Ex-Ante"/>
    <d v="2015-06-08T00:00:00"/>
    <d v="2015-09-25T00:00:00"/>
    <s v=""/>
    <s v="BRB3019"/>
    <x v="0"/>
    <s v="7.01"/>
    <d v="2015-09-30T00:00:00"/>
    <x v="0"/>
    <x v="0"/>
    <s v="2. Custos Diretos"/>
  </r>
  <r>
    <x v="212"/>
    <s v="COMPESA"/>
    <s v="SUBPROJETOS"/>
    <x v="211"/>
    <s v="2.2 - Obras e Equipamentos"/>
    <m/>
    <s v="Contratação Direta (CD)"/>
    <m/>
    <s v=""/>
    <n v="0"/>
    <x v="0"/>
    <n v="0"/>
    <s v="2.2.7.5"/>
    <s v="Ex-Ante"/>
    <s v="N/A"/>
    <s v="N/A"/>
    <s v=""/>
    <s v="N/A"/>
    <x v="3"/>
    <s v="7.02"/>
    <s v=""/>
    <x v="0"/>
    <x v="0"/>
    <s v="2. Custos Diretos"/>
  </r>
  <r>
    <x v="213"/>
    <s v="COMPESA"/>
    <s v="SUBPROJETOS"/>
    <x v="212"/>
    <s v="2.2 - Obras e Equipamentos"/>
    <m/>
    <s v="Contratação Direta (CD)"/>
    <m/>
    <s v=""/>
    <n v="0"/>
    <x v="0"/>
    <n v="0"/>
    <s v="2.2.8.4"/>
    <s v="Ex-Ante"/>
    <s v="N/A"/>
    <s v="N/A"/>
    <s v=""/>
    <s v="N/A"/>
    <x v="3"/>
    <s v="7.03"/>
    <s v=""/>
    <x v="0"/>
    <x v="0"/>
    <s v="2. Custos Diretos"/>
  </r>
  <r>
    <x v="214"/>
    <s v="COMPESA"/>
    <s v="SUBPROJETOS"/>
    <x v="213"/>
    <s v="2.2 - Obras e Equipamentos"/>
    <m/>
    <s v="Contratação Direta (CD)"/>
    <m/>
    <s v=""/>
    <n v="0"/>
    <x v="0"/>
    <n v="0"/>
    <s v="2.2.2.5"/>
    <s v="Ex-Ante"/>
    <s v="N/A"/>
    <s v="N/A"/>
    <s v=""/>
    <s v="N/A"/>
    <x v="3"/>
    <s v="7.04"/>
    <s v=""/>
    <x v="0"/>
    <x v="0"/>
    <s v="2. Custos Diretos"/>
  </r>
  <r>
    <x v="215"/>
    <s v="COMPESA"/>
    <s v="SUBPROJETOS"/>
    <x v="214"/>
    <s v="2.2 - Obras e Equipamentos"/>
    <m/>
    <s v="Contratação Direta (CD)"/>
    <m/>
    <s v=""/>
    <n v="0"/>
    <x v="0"/>
    <n v="0"/>
    <s v="2.2.4.6"/>
    <s v="Ex-Ante"/>
    <s v="N/A"/>
    <s v="N/A"/>
    <s v=""/>
    <s v="N/A"/>
    <x v="3"/>
    <s v="7.05"/>
    <s v=""/>
    <x v="0"/>
    <x v="0"/>
    <s v="2. Custos Diretos"/>
  </r>
  <r>
    <x v="216"/>
    <s v="COMPESA"/>
    <s v="SUBPROJETOS"/>
    <x v="215"/>
    <s v="2.2 - Obras e Equipamentos"/>
    <m/>
    <s v="Contratação Direta (CD)"/>
    <m/>
    <s v=""/>
    <n v="0"/>
    <x v="0"/>
    <n v="0"/>
    <s v="2.2.5.4"/>
    <s v="Ex-Ante"/>
    <s v="N/A"/>
    <s v="N/A"/>
    <s v=""/>
    <s v="N/A"/>
    <x v="3"/>
    <s v="7.06"/>
    <s v=""/>
    <x v="0"/>
    <x v="0"/>
    <s v="2. Custos Diretos"/>
  </r>
  <r>
    <x v="217"/>
    <s v="COMPESA"/>
    <s v="SUBPROJETOS"/>
    <x v="216"/>
    <s v="2.2 - Obras e Equipamentos"/>
    <m/>
    <s v="Comparação de Preços (CP) "/>
    <m/>
    <s v="Mudar o valor do PA"/>
    <n v="158.78"/>
    <x v="0"/>
    <n v="0"/>
    <s v="2.2.19"/>
    <s v="Ex-Post"/>
    <d v="2018-08-15T00:00:00"/>
    <d v="2018-12-18T00:00:00"/>
    <s v=""/>
    <m/>
    <x v="4"/>
    <s v="7.07"/>
    <d v="2018-12-31T00:00:00"/>
    <x v="2"/>
    <x v="0"/>
    <s v="2. Custos Diretos"/>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Tabela dinâmica1" cacheId="1"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A4:B27" firstHeaderRow="1" firstDataRow="1" firstDataCol="1" rowPageCount="1" colPageCount="1"/>
  <pivotFields count="19">
    <pivotField showAll="0"/>
    <pivotField showAll="0"/>
    <pivotField showAll="0"/>
    <pivotField showAll="0"/>
    <pivotField axis="axisRow" showAll="0">
      <items count="7">
        <item x="4"/>
        <item x="1"/>
        <item x="3"/>
        <item x="0"/>
        <item x="2"/>
        <item m="1" x="5"/>
        <item t="default"/>
      </items>
    </pivotField>
    <pivotField showAll="0"/>
    <pivotField showAll="0"/>
    <pivotField showAll="0"/>
    <pivotField numFmtId="43" showAll="0"/>
    <pivotField axis="axisPage" numFmtId="9" multipleItemSelectionAllowed="1" showAll="0">
      <items count="4">
        <item h="1" x="1"/>
        <item x="2"/>
        <item x="0"/>
        <item t="default"/>
      </items>
    </pivotField>
    <pivotField numFmtId="9" showAll="0"/>
    <pivotField showAll="0"/>
    <pivotField showAll="0"/>
    <pivotField showAll="0"/>
    <pivotField showAll="0"/>
    <pivotField showAll="0"/>
    <pivotField showAll="0"/>
    <pivotField axis="axisRow" dataField="1" showAll="0">
      <items count="7">
        <item x="0"/>
        <item x="1"/>
        <item x="2"/>
        <item x="4"/>
        <item h="1" x="3"/>
        <item x="5"/>
        <item t="default"/>
      </items>
    </pivotField>
    <pivotField showAll="0"/>
  </pivotFields>
  <rowFields count="2">
    <field x="4"/>
    <field x="17"/>
  </rowFields>
  <rowItems count="23">
    <i>
      <x/>
    </i>
    <i r="1">
      <x/>
    </i>
    <i r="1">
      <x v="1"/>
    </i>
    <i r="1">
      <x v="3"/>
    </i>
    <i>
      <x v="1"/>
    </i>
    <i r="1">
      <x/>
    </i>
    <i r="1">
      <x v="1"/>
    </i>
    <i r="1">
      <x v="2"/>
    </i>
    <i r="1">
      <x v="3"/>
    </i>
    <i r="1">
      <x v="5"/>
    </i>
    <i>
      <x v="2"/>
    </i>
    <i r="1">
      <x v="1"/>
    </i>
    <i>
      <x v="3"/>
    </i>
    <i r="1">
      <x/>
    </i>
    <i r="1">
      <x v="1"/>
    </i>
    <i r="1">
      <x v="3"/>
    </i>
    <i r="1">
      <x v="5"/>
    </i>
    <i>
      <x v="4"/>
    </i>
    <i r="1">
      <x/>
    </i>
    <i r="1">
      <x v="1"/>
    </i>
    <i r="1">
      <x v="3"/>
    </i>
    <i r="1">
      <x v="5"/>
    </i>
    <i t="grand">
      <x/>
    </i>
  </rowItems>
  <colItems count="1">
    <i/>
  </colItems>
  <pageFields count="1">
    <pageField fld="9" hier="-1"/>
  </pageFields>
  <dataFields count="1">
    <dataField name="Contagem de Status" fld="17"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Tabela dinâmica1" cacheId="3" applyNumberFormats="0" applyBorderFormats="0" applyFontFormats="0" applyPatternFormats="0" applyAlignmentFormats="0" applyWidthHeightFormats="1" dataCaption="Valores" updatedVersion="6" minRefreshableVersion="3" itemPrintTitles="1" createdVersion="6" indent="0" compact="0" compactData="0" multipleFieldFilters="0">
  <location ref="A5:B16" firstHeaderRow="1" firstDataRow="1" firstDataCol="1" rowPageCount="3" colPageCount="1"/>
  <pivotFields count="24">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dataField="1" compact="0" numFmtId="43" outline="0" showAll="0" defaultSubtotal="0"/>
    <pivotField axis="axisPage" compact="0" numFmtId="9" outline="0" multipleItemSelectionAllowed="1" showAll="0" defaultSubtotal="0">
      <items count="2">
        <item h="1" x="1"/>
        <item x="0"/>
      </items>
    </pivotField>
    <pivotField compact="0" numFmtId="9"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Page" compact="0" outline="0" multipleItemSelectionAllowed="1" showAll="0" defaultSubtotal="0">
      <items count="6">
        <item x="0"/>
        <item x="1"/>
        <item x="2"/>
        <item x="4"/>
        <item x="3"/>
        <item x="5"/>
      </items>
    </pivotField>
    <pivotField compact="0" outline="0" showAll="0" defaultSubtotal="0"/>
    <pivotField compact="0" outline="0" showAll="0" defaultSubtotal="0"/>
    <pivotField axis="axisPage" compact="0" outline="0" multipleItemSelectionAllowed="1" showAll="0" defaultSubtotal="0">
      <items count="4">
        <item m="1" x="3"/>
        <item x="2"/>
        <item x="1"/>
        <item x="0"/>
      </items>
    </pivotField>
    <pivotField axis="axisRow" compact="0" outline="0" showAll="0" defaultSubtotal="0">
      <items count="12">
        <item x="10"/>
        <item x="6"/>
        <item x="5"/>
        <item x="3"/>
        <item x="1"/>
        <item x="8"/>
        <item x="7"/>
        <item x="9"/>
        <item x="4"/>
        <item x="2"/>
        <item x="0"/>
        <item x="11"/>
      </items>
    </pivotField>
    <pivotField compact="0" outline="0" showAll="0" defaultSubtotal="0"/>
  </pivotFields>
  <rowFields count="1">
    <field x="22"/>
  </rowFields>
  <rowItems count="11">
    <i>
      <x v="1"/>
    </i>
    <i>
      <x v="2"/>
    </i>
    <i>
      <x v="3"/>
    </i>
    <i>
      <x v="4"/>
    </i>
    <i>
      <x v="5"/>
    </i>
    <i>
      <x v="6"/>
    </i>
    <i>
      <x v="7"/>
    </i>
    <i>
      <x v="8"/>
    </i>
    <i>
      <x v="9"/>
    </i>
    <i>
      <x v="10"/>
    </i>
    <i t="grand">
      <x/>
    </i>
  </rowItems>
  <colItems count="1">
    <i/>
  </colItems>
  <pageFields count="3">
    <pageField fld="21" hier="-1"/>
    <pageField fld="18" hier="-1"/>
    <pageField fld="10" hier="-1"/>
  </pageFields>
  <dataFields count="1">
    <dataField name=" Montante Estimado em US$ X mil" fld="9" baseField="0" baseItem="0"/>
  </dataFields>
  <formats count="7">
    <format dxfId="57">
      <pivotArea outline="0" fieldPosition="0">
        <references count="1">
          <reference field="22" count="10" selected="0">
            <x v="1"/>
            <x v="2"/>
            <x v="3"/>
            <x v="4"/>
            <x v="5"/>
            <x v="6"/>
            <x v="7"/>
            <x v="8"/>
            <x v="9"/>
            <x v="10"/>
          </reference>
        </references>
      </pivotArea>
    </format>
    <format dxfId="56">
      <pivotArea grandRow="1" outline="0" collapsedLevelsAreSubtotals="1" fieldPosition="0"/>
    </format>
    <format dxfId="55">
      <pivotArea dataOnly="0" labelOnly="1" outline="0" axis="axisValues" fieldPosition="0"/>
    </format>
    <format dxfId="54">
      <pivotArea field="22" type="button" dataOnly="0" labelOnly="1" outline="0" axis="axisRow" fieldPosition="0"/>
    </format>
    <format dxfId="53">
      <pivotArea dataOnly="0" labelOnly="1" outline="0" axis="axisValues" fieldPosition="0"/>
    </format>
    <format dxfId="52">
      <pivotArea field="22" type="button" dataOnly="0" labelOnly="1" outline="0" axis="axisRow" fieldPosition="0"/>
    </format>
    <format dxfId="51">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name="Tabela dinâmica1" cacheId="3" applyNumberFormats="0" applyBorderFormats="0" applyFontFormats="0" applyPatternFormats="0" applyAlignmentFormats="0" applyWidthHeightFormats="1" dataCaption="Valores" updatedVersion="6" minRefreshableVersion="3" itemPrintTitles="1" createdVersion="6" indent="0" compact="0" compactData="0" multipleFieldFilters="0">
  <location ref="A5:C24" firstHeaderRow="1" firstDataRow="1" firstDataCol="2" rowPageCount="3" colPageCount="1"/>
  <pivotFields count="24">
    <pivotField axis="axisRow" compact="0" outline="0" showAll="0" defaultSubtotal="0">
      <items count="218">
        <item x="0"/>
        <item x="9"/>
        <item x="10"/>
        <item x="11"/>
        <item x="12"/>
        <item x="13"/>
        <item x="14"/>
        <item x="15"/>
        <item x="16"/>
        <item x="17"/>
        <item x="18"/>
        <item x="1"/>
        <item x="19"/>
        <item x="20"/>
        <item x="21"/>
        <item x="22"/>
        <item x="23"/>
        <item x="24"/>
        <item x="25"/>
        <item x="26"/>
        <item x="27"/>
        <item x="28"/>
        <item x="2"/>
        <item x="29"/>
        <item x="30"/>
        <item x="31"/>
        <item x="32"/>
        <item x="33"/>
        <item x="3"/>
        <item x="4"/>
        <item x="5"/>
        <item x="6"/>
        <item x="7"/>
        <item x="8"/>
        <item x="34"/>
        <item x="43"/>
        <item x="44"/>
        <item x="45"/>
        <item x="46"/>
        <item x="47"/>
        <item x="48"/>
        <item x="49"/>
        <item x="50"/>
        <item x="51"/>
        <item x="52"/>
        <item x="35"/>
        <item x="53"/>
        <item x="54"/>
        <item x="55"/>
        <item x="56"/>
        <item x="57"/>
        <item x="58"/>
        <item x="59"/>
        <item x="60"/>
        <item x="61"/>
        <item x="62"/>
        <item x="36"/>
        <item x="63"/>
        <item x="64"/>
        <item x="65"/>
        <item x="66"/>
        <item x="67"/>
        <item x="68"/>
        <item x="69"/>
        <item x="70"/>
        <item x="71"/>
        <item x="72"/>
        <item x="37"/>
        <item x="73"/>
        <item x="74"/>
        <item x="75"/>
        <item x="76"/>
        <item x="77"/>
        <item x="78"/>
        <item x="79"/>
        <item x="80"/>
        <item x="81"/>
        <item x="82"/>
        <item x="38"/>
        <item x="83"/>
        <item x="84"/>
        <item x="85"/>
        <item x="86"/>
        <item x="87"/>
        <item x="88"/>
        <item x="89"/>
        <item x="90"/>
        <item x="91"/>
        <item x="92"/>
        <item x="39"/>
        <item x="93"/>
        <item x="94"/>
        <item x="95"/>
        <item x="96"/>
        <item x="97"/>
        <item x="98"/>
        <item x="99"/>
        <item x="100"/>
        <item x="101"/>
        <item x="102"/>
        <item x="40"/>
        <item x="103"/>
        <item x="104"/>
        <item x="41"/>
        <item x="42"/>
        <item x="105"/>
        <item x="114"/>
        <item x="115"/>
        <item x="116"/>
        <item x="117"/>
        <item x="118"/>
        <item x="119"/>
        <item x="120"/>
        <item x="121"/>
        <item x="122"/>
        <item x="123"/>
        <item x="106"/>
        <item x="124"/>
        <item x="125"/>
        <item x="126"/>
        <item x="127"/>
        <item x="128"/>
        <item x="129"/>
        <item x="107"/>
        <item x="108"/>
        <item x="109"/>
        <item x="110"/>
        <item x="111"/>
        <item x="112"/>
        <item x="113"/>
        <item x="130"/>
        <item x="139"/>
        <item x="140"/>
        <item x="141"/>
        <item x="142"/>
        <item x="143"/>
        <item x="144"/>
        <item x="145"/>
        <item x="146"/>
        <item x="147"/>
        <item x="148"/>
        <item x="131"/>
        <item x="149"/>
        <item x="150"/>
        <item x="151"/>
        <item x="152"/>
        <item x="153"/>
        <item x="154"/>
        <item x="155"/>
        <item x="156"/>
        <item x="157"/>
        <item x="158"/>
        <item x="132"/>
        <item x="159"/>
        <item x="160"/>
        <item x="161"/>
        <item x="162"/>
        <item x="163"/>
        <item x="164"/>
        <item x="165"/>
        <item x="166"/>
        <item x="167"/>
        <item x="168"/>
        <item x="133"/>
        <item x="169"/>
        <item x="170"/>
        <item x="171"/>
        <item x="172"/>
        <item x="173"/>
        <item x="174"/>
        <item x="175"/>
        <item x="176"/>
        <item x="177"/>
        <item x="178"/>
        <item x="134"/>
        <item x="179"/>
        <item x="180"/>
        <item x="181"/>
        <item x="182"/>
        <item x="183"/>
        <item x="184"/>
        <item x="185"/>
        <item x="186"/>
        <item x="187"/>
        <item x="135"/>
        <item x="136"/>
        <item x="137"/>
        <item x="138"/>
        <item x="188"/>
        <item x="197"/>
        <item x="198"/>
        <item x="199"/>
        <item x="200"/>
        <item x="201"/>
        <item x="202"/>
        <item x="203"/>
        <item x="204"/>
        <item x="205"/>
        <item x="206"/>
        <item x="189"/>
        <item x="207"/>
        <item x="190"/>
        <item x="191"/>
        <item x="192"/>
        <item x="193"/>
        <item x="194"/>
        <item x="195"/>
        <item x="196"/>
        <item x="208"/>
        <item x="209"/>
        <item x="210"/>
        <item x="211"/>
        <item x="212"/>
        <item x="213"/>
        <item x="214"/>
        <item x="215"/>
        <item x="216"/>
        <item x="217"/>
      </items>
    </pivotField>
    <pivotField compact="0" outline="0" showAll="0" defaultSubtotal="0"/>
    <pivotField compact="0" outline="0" showAll="0" defaultSubtotal="0"/>
    <pivotField axis="axisRow" compact="0" outline="0" showAll="0" defaultSubtotal="0">
      <items count="217">
        <item x="115"/>
        <item x="68"/>
        <item x="185"/>
        <item x="130"/>
        <item x="129"/>
        <item x="178"/>
        <item x="168"/>
        <item x="165"/>
        <item x="36"/>
        <item x="46"/>
        <item x="85"/>
        <item x="48"/>
        <item x="34"/>
        <item x="84"/>
        <item x="101"/>
        <item x="47"/>
        <item x="73"/>
        <item x="61"/>
        <item x="67"/>
        <item x="96"/>
        <item x="57"/>
        <item x="56"/>
        <item x="51"/>
        <item x="54"/>
        <item x="55"/>
        <item x="50"/>
        <item x="53"/>
        <item x="83"/>
        <item x="52"/>
        <item x="38"/>
        <item x="98"/>
        <item x="97"/>
        <item x="76"/>
        <item x="82"/>
        <item x="59"/>
        <item x="39"/>
        <item x="102"/>
        <item x="87"/>
        <item x="91"/>
        <item x="95"/>
        <item x="63"/>
        <item x="64"/>
        <item x="77"/>
        <item x="88"/>
        <item x="62"/>
        <item x="49"/>
        <item x="40"/>
        <item x="99"/>
        <item x="42"/>
        <item x="43"/>
        <item x="45"/>
        <item x="44"/>
        <item x="65"/>
        <item x="66"/>
        <item x="35"/>
        <item x="37"/>
        <item x="94"/>
        <item x="71"/>
        <item x="78"/>
        <item x="80"/>
        <item x="69"/>
        <item x="72"/>
        <item x="58"/>
        <item x="81"/>
        <item x="75"/>
        <item x="41"/>
        <item x="70"/>
        <item x="79"/>
        <item x="139"/>
        <item x="60"/>
        <item x="9"/>
        <item x="145"/>
        <item x="183"/>
        <item x="160"/>
        <item x="113"/>
        <item x="209"/>
        <item x="120"/>
        <item x="109"/>
        <item x="197"/>
        <item x="184"/>
        <item x="191"/>
        <item x="189"/>
        <item x="188"/>
        <item x="190"/>
        <item x="192"/>
        <item x="195"/>
        <item x="198"/>
        <item x="196"/>
        <item x="187"/>
        <item x="193"/>
        <item x="194"/>
        <item x="203"/>
        <item x="204"/>
        <item x="202"/>
        <item x="201"/>
        <item x="199"/>
        <item x="200"/>
        <item x="206"/>
        <item x="205"/>
        <item x="19"/>
        <item x="164"/>
        <item x="149"/>
        <item x="163"/>
        <item x="213"/>
        <item x="215"/>
        <item x="214"/>
        <item x="212"/>
        <item x="211"/>
        <item x="210"/>
        <item x="216"/>
        <item x="133"/>
        <item x="134"/>
        <item x="147"/>
        <item x="148"/>
        <item x="158"/>
        <item x="175"/>
        <item x="131"/>
        <item x="144"/>
        <item x="146"/>
        <item x="159"/>
        <item x="135"/>
        <item x="166"/>
        <item x="138"/>
        <item x="152"/>
        <item x="103"/>
        <item x="208"/>
        <item x="100"/>
        <item x="136"/>
        <item x="137"/>
        <item x="143"/>
        <item x="182"/>
        <item x="106"/>
        <item x="122"/>
        <item x="124"/>
        <item x="112"/>
        <item x="111"/>
        <item x="176"/>
        <item x="104"/>
        <item x="31"/>
        <item x="13"/>
        <item x="167"/>
        <item x="33"/>
        <item x="123"/>
        <item x="171"/>
        <item x="121"/>
        <item x="181"/>
        <item x="105"/>
        <item x="117"/>
        <item x="30"/>
        <item x="154"/>
        <item x="128"/>
        <item x="108"/>
        <item x="127"/>
        <item x="179"/>
        <item x="169"/>
        <item x="161"/>
        <item x="110"/>
        <item x="173"/>
        <item x="119"/>
        <item x="155"/>
        <item x="86"/>
        <item x="32"/>
        <item x="5"/>
        <item x="6"/>
        <item x="25"/>
        <item x="4"/>
        <item x="2"/>
        <item x="10"/>
        <item x="14"/>
        <item x="1"/>
        <item x="93"/>
        <item x="92"/>
        <item x="8"/>
        <item x="0"/>
        <item x="15"/>
        <item x="3"/>
        <item x="21"/>
        <item x="11"/>
        <item x="23"/>
        <item x="29"/>
        <item x="24"/>
        <item x="22"/>
        <item x="7"/>
        <item x="17"/>
        <item x="18"/>
        <item x="12"/>
        <item x="74"/>
        <item x="16"/>
        <item x="20"/>
        <item x="27"/>
        <item x="90"/>
        <item x="89"/>
        <item x="26"/>
        <item x="28"/>
        <item x="156"/>
        <item x="162"/>
        <item x="142"/>
        <item x="141"/>
        <item x="140"/>
        <item x="186"/>
        <item x="153"/>
        <item x="150"/>
        <item x="172"/>
        <item x="170"/>
        <item x="174"/>
        <item x="151"/>
        <item x="157"/>
        <item x="126"/>
        <item x="107"/>
        <item x="116"/>
        <item x="125"/>
        <item x="118"/>
        <item x="114"/>
        <item x="180"/>
        <item x="132"/>
        <item x="177"/>
        <item x="207"/>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dataField="1" compact="0" numFmtId="43" outline="0" showAll="0" defaultSubtotal="0"/>
    <pivotField axis="axisPage" compact="0" numFmtId="9" outline="0" multipleItemSelectionAllowed="1" showAll="0" defaultSubtotal="0">
      <items count="2">
        <item x="1"/>
        <item x="0"/>
      </items>
    </pivotField>
    <pivotField compact="0" numFmtId="9"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Page" compact="0" outline="0" multipleItemSelectionAllowed="1" showAll="0" defaultSubtotal="0">
      <items count="6">
        <item x="0"/>
        <item x="1"/>
        <item x="2"/>
        <item x="4"/>
        <item x="3"/>
        <item x="5"/>
      </items>
    </pivotField>
    <pivotField compact="0" outline="0" showAll="0" defaultSubtotal="0"/>
    <pivotField compact="0" outline="0" showAll="0" defaultSubtotal="0"/>
    <pivotField axis="axisPage" compact="0" outline="0" multipleItemSelectionAllowed="1" showAll="0" defaultSubtotal="0">
      <items count="4">
        <item m="1" x="3"/>
        <item h="1" x="2"/>
        <item x="1"/>
        <item h="1" x="0"/>
      </items>
    </pivotField>
    <pivotField compact="0" outline="0" showAll="0" defaultSubtotal="0">
      <items count="12">
        <item x="10"/>
        <item x="6"/>
        <item x="5"/>
        <item x="3"/>
        <item x="1"/>
        <item x="8"/>
        <item x="7"/>
        <item x="9"/>
        <item x="4"/>
        <item x="2"/>
        <item x="0"/>
        <item x="11"/>
      </items>
    </pivotField>
    <pivotField compact="0" outline="0" showAll="0" defaultSubtotal="0"/>
  </pivotFields>
  <rowFields count="2">
    <field x="0"/>
    <field x="3"/>
  </rowFields>
  <rowItems count="19">
    <i>
      <x v="6"/>
      <x v="168"/>
    </i>
    <i>
      <x v="18"/>
      <x v="164"/>
    </i>
    <i>
      <x v="24"/>
      <x v="148"/>
    </i>
    <i>
      <x v="26"/>
      <x v="161"/>
    </i>
    <i>
      <x v="27"/>
      <x v="141"/>
    </i>
    <i>
      <x v="83"/>
      <x v="160"/>
    </i>
    <i>
      <x v="84"/>
      <x v="37"/>
    </i>
    <i>
      <x v="85"/>
      <x v="43"/>
    </i>
    <i>
      <x v="88"/>
      <x v="38"/>
    </i>
    <i>
      <x v="92"/>
      <x v="56"/>
    </i>
    <i>
      <x v="94"/>
      <x v="19"/>
    </i>
    <i>
      <x v="95"/>
      <x v="31"/>
    </i>
    <i>
      <x v="96"/>
      <x v="30"/>
    </i>
    <i>
      <x v="97"/>
      <x v="47"/>
    </i>
    <i>
      <x v="98"/>
      <x v="126"/>
    </i>
    <i>
      <x v="101"/>
      <x v="36"/>
    </i>
    <i>
      <x v="102"/>
      <x v="124"/>
    </i>
    <i>
      <x v="182"/>
      <x v="2"/>
    </i>
    <i t="grand">
      <x/>
    </i>
  </rowItems>
  <colItems count="1">
    <i/>
  </colItems>
  <pageFields count="3">
    <pageField fld="21" hier="-1"/>
    <pageField fld="18" hier="-1"/>
    <pageField fld="10" hier="-1"/>
  </pageFields>
  <dataFields count="1">
    <dataField name=" Montante Estimado em US$ X mil" fld="9" baseField="0" baseItem="0"/>
  </dataFields>
  <formats count="6">
    <format dxfId="50">
      <pivotArea grandRow="1" outline="0" collapsedLevelsAreSubtotals="1" fieldPosition="0"/>
    </format>
    <format dxfId="49">
      <pivotArea dataOnly="0" labelOnly="1" outline="0" axis="axisValues" fieldPosition="0"/>
    </format>
    <format dxfId="48">
      <pivotArea field="22" type="button" dataOnly="0" labelOnly="1" outline="0"/>
    </format>
    <format dxfId="47">
      <pivotArea dataOnly="0" labelOnly="1" outline="0" axis="axisValues" fieldPosition="0"/>
    </format>
    <format dxfId="46">
      <pivotArea field="22" type="button" dataOnly="0" labelOnly="1" outline="0"/>
    </format>
    <format dxfId="45">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4.xml><?xml version="1.0" encoding="utf-8"?>
<pivotTableDefinition xmlns="http://schemas.openxmlformats.org/spreadsheetml/2006/main" name="Tabela dinâmica1" cacheId="2" applyNumberFormats="0" applyBorderFormats="0" applyFontFormats="0" applyPatternFormats="0" applyAlignmentFormats="0" applyWidthHeightFormats="1" dataCaption="Valores" updatedVersion="6" minRefreshableVersion="3" itemPrintTitles="1" createdVersion="6" indent="0" compact="0" compactData="0" multipleFieldFilters="0" chartFormat="7" rowHeaderCaption="Classificação do Projeto">
  <location ref="C14:F61" firstHeaderRow="0" firstDataRow="1" firstDataCol="1" rowPageCount="3" colPageCount="1"/>
  <pivotFields count="23">
    <pivotField compact="0" outline="0" showAll="0" defaultSubtotal="0"/>
    <pivotField compact="0" outline="0" showAll="0" defaultSubtotal="0"/>
    <pivotField compact="0" outline="0" showAll="0" defaultSubtotal="0"/>
    <pivotField axis="axisRow" compact="0" outline="0" showAll="0" sortType="descending" defaultSubtotal="0">
      <items count="216">
        <item x="113"/>
        <item x="66"/>
        <item x="183"/>
        <item x="128"/>
        <item x="127"/>
        <item x="176"/>
        <item x="166"/>
        <item x="163"/>
        <item x="34"/>
        <item x="44"/>
        <item x="83"/>
        <item x="46"/>
        <item x="32"/>
        <item x="82"/>
        <item x="99"/>
        <item x="45"/>
        <item x="71"/>
        <item x="59"/>
        <item x="65"/>
        <item x="94"/>
        <item x="55"/>
        <item x="54"/>
        <item x="49"/>
        <item x="52"/>
        <item x="53"/>
        <item x="48"/>
        <item x="51"/>
        <item x="81"/>
        <item x="50"/>
        <item x="36"/>
        <item m="1" x="215"/>
        <item x="95"/>
        <item x="74"/>
        <item x="80"/>
        <item x="57"/>
        <item x="37"/>
        <item x="100"/>
        <item x="93"/>
        <item x="61"/>
        <item x="62"/>
        <item x="75"/>
        <item x="86"/>
        <item x="60"/>
        <item x="47"/>
        <item x="38"/>
        <item x="97"/>
        <item x="40"/>
        <item x="41"/>
        <item x="43"/>
        <item x="42"/>
        <item x="63"/>
        <item x="64"/>
        <item x="33"/>
        <item x="35"/>
        <item x="92"/>
        <item x="69"/>
        <item x="76"/>
        <item x="78"/>
        <item x="67"/>
        <item x="70"/>
        <item x="56"/>
        <item x="79"/>
        <item x="73"/>
        <item x="39"/>
        <item x="68"/>
        <item x="77"/>
        <item x="137"/>
        <item x="58"/>
        <item x="9"/>
        <item x="143"/>
        <item x="181"/>
        <item x="158"/>
        <item x="111"/>
        <item x="207"/>
        <item x="118"/>
        <item x="107"/>
        <item x="195"/>
        <item x="182"/>
        <item x="189"/>
        <item x="187"/>
        <item x="186"/>
        <item x="188"/>
        <item x="190"/>
        <item x="193"/>
        <item x="196"/>
        <item x="194"/>
        <item x="185"/>
        <item x="191"/>
        <item x="192"/>
        <item x="201"/>
        <item x="202"/>
        <item x="200"/>
        <item x="199"/>
        <item x="197"/>
        <item x="198"/>
        <item x="204"/>
        <item x="203"/>
        <item x="19"/>
        <item x="162"/>
        <item x="147"/>
        <item x="161"/>
        <item x="211"/>
        <item x="213"/>
        <item x="212"/>
        <item x="210"/>
        <item x="209"/>
        <item x="208"/>
        <item x="214"/>
        <item x="131"/>
        <item x="132"/>
        <item x="145"/>
        <item x="146"/>
        <item x="156"/>
        <item x="173"/>
        <item x="129"/>
        <item x="142"/>
        <item x="144"/>
        <item x="157"/>
        <item x="133"/>
        <item x="164"/>
        <item x="136"/>
        <item x="150"/>
        <item x="101"/>
        <item x="206"/>
        <item x="98"/>
        <item x="134"/>
        <item x="135"/>
        <item x="141"/>
        <item x="180"/>
        <item x="104"/>
        <item x="120"/>
        <item x="122"/>
        <item x="110"/>
        <item x="109"/>
        <item x="174"/>
        <item x="102"/>
        <item x="31"/>
        <item x="13"/>
        <item x="85"/>
        <item x="165"/>
        <item x="89"/>
        <item x="121"/>
        <item x="169"/>
        <item x="119"/>
        <item x="179"/>
        <item x="103"/>
        <item x="115"/>
        <item x="30"/>
        <item x="152"/>
        <item x="126"/>
        <item x="106"/>
        <item x="125"/>
        <item x="177"/>
        <item x="167"/>
        <item x="159"/>
        <item x="108"/>
        <item x="171"/>
        <item x="117"/>
        <item x="153"/>
        <item x="84"/>
        <item x="5"/>
        <item x="6"/>
        <item x="25"/>
        <item x="4"/>
        <item x="2"/>
        <item x="10"/>
        <item x="14"/>
        <item x="1"/>
        <item x="91"/>
        <item x="90"/>
        <item x="8"/>
        <item x="0"/>
        <item x="15"/>
        <item x="3"/>
        <item x="21"/>
        <item x="11"/>
        <item x="23"/>
        <item x="29"/>
        <item x="24"/>
        <item x="22"/>
        <item x="7"/>
        <item x="17"/>
        <item x="18"/>
        <item x="12"/>
        <item x="72"/>
        <item x="16"/>
        <item x="20"/>
        <item x="27"/>
        <item x="88"/>
        <item x="87"/>
        <item x="26"/>
        <item x="28"/>
        <item x="154"/>
        <item x="160"/>
        <item x="184"/>
        <item x="140"/>
        <item x="139"/>
        <item x="138"/>
        <item x="151"/>
        <item x="148"/>
        <item x="170"/>
        <item x="168"/>
        <item x="172"/>
        <item x="149"/>
        <item x="155"/>
        <item x="124"/>
        <item x="105"/>
        <item x="114"/>
        <item x="123"/>
        <item x="116"/>
        <item x="112"/>
        <item x="178"/>
        <item x="130"/>
        <item x="175"/>
        <item x="205"/>
        <item x="96"/>
      </items>
      <autoSortScope>
        <pivotArea dataOnly="0" outline="0" fieldPosition="0">
          <references count="1">
            <reference field="4294967294" count="1" selected="0">
              <x v="1"/>
            </reference>
          </references>
        </pivotArea>
      </autoSortScope>
    </pivotField>
    <pivotField axis="axisPage" compact="0" outline="0" showAll="0" defaultSubtotal="0">
      <items count="6">
        <item x="0"/>
        <item x="1"/>
        <item x="2"/>
        <item x="3"/>
        <item x="4"/>
        <item x="5"/>
      </items>
    </pivotField>
    <pivotField compact="0" outline="0" showAll="0" defaultSubtotal="0"/>
    <pivotField compact="0" outline="0" showAll="0" defaultSubtotal="0"/>
    <pivotField compact="0" outline="0" showAll="0" defaultSubtotal="0"/>
    <pivotField compact="0" outline="0" showAll="0" defaultSubtotal="0"/>
    <pivotField dataField="1" compact="0" numFmtId="43" outline="0" showAll="0" defaultSubtotal="0"/>
    <pivotField name="Fonte de Recursos" axis="axisPage" compact="0" numFmtId="9" outline="0" multipleItemSelectionAllowed="1" showAll="0" defaultSubtotal="0">
      <items count="2">
        <item h="1" x="1"/>
        <item x="0"/>
      </items>
    </pivotField>
    <pivotField compact="0" numFmtId="9"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Page" compact="0" outline="0" multipleItemSelectionAllowed="1" showAll="0" defaultSubtotal="0">
      <items count="6">
        <item h="1" x="0"/>
        <item h="1" x="1"/>
        <item x="2"/>
        <item x="4"/>
        <item h="1" x="3"/>
        <item h="1" x="5"/>
      </items>
    </pivotField>
    <pivotField compact="0" outline="0" showAll="0" defaultSubtotal="0"/>
    <pivotField compact="0" outline="0" showAll="0" defaultSubtotal="0"/>
    <pivotField compact="0" outline="0" showAll="0" defaultSubtotal="0"/>
    <pivotField compact="0" outline="0" showAll="0" defaultSubtotal="0"/>
  </pivotFields>
  <rowFields count="1">
    <field x="3"/>
  </rowFields>
  <rowItems count="47">
    <i>
      <x v="166"/>
    </i>
    <i>
      <x v="136"/>
    </i>
    <i>
      <x v="176"/>
    </i>
    <i>
      <x v="190"/>
    </i>
    <i>
      <x v="97"/>
    </i>
    <i>
      <x v="57"/>
    </i>
    <i>
      <x v="162"/>
    </i>
    <i>
      <x v="65"/>
    </i>
    <i>
      <x v="19"/>
    </i>
    <i>
      <x v="187"/>
    </i>
    <i>
      <x v="151"/>
    </i>
    <i>
      <x v="50"/>
    </i>
    <i>
      <x v="74"/>
    </i>
    <i>
      <x v="208"/>
    </i>
    <i>
      <x v="70"/>
    </i>
    <i>
      <x v="45"/>
    </i>
    <i>
      <x v="51"/>
    </i>
    <i>
      <x v="205"/>
    </i>
    <i>
      <x v="37"/>
    </i>
    <i>
      <x v="188"/>
    </i>
    <i>
      <x v="215"/>
    </i>
    <i>
      <x v="147"/>
    </i>
    <i>
      <x v="175"/>
    </i>
    <i>
      <x v="141"/>
    </i>
    <i>
      <x v="140"/>
    </i>
    <i>
      <x v="2"/>
    </i>
    <i>
      <x v="149"/>
    </i>
    <i>
      <x v="124"/>
    </i>
    <i>
      <x v="54"/>
    </i>
    <i>
      <x v="189"/>
    </i>
    <i>
      <x v="138"/>
    </i>
    <i>
      <x v="172"/>
    </i>
    <i>
      <x v="159"/>
    </i>
    <i>
      <x v="107"/>
    </i>
    <i>
      <x v="17"/>
    </i>
    <i>
      <x v="168"/>
    </i>
    <i>
      <x v="31"/>
    </i>
    <i>
      <x v="38"/>
    </i>
    <i>
      <x v="36"/>
    </i>
    <i>
      <x v="123"/>
    </i>
    <i>
      <x v="122"/>
    </i>
    <i>
      <x v="16"/>
    </i>
    <i>
      <x v="76"/>
    </i>
    <i>
      <x v="96"/>
    </i>
    <i>
      <x v="95"/>
    </i>
    <i>
      <x v="41"/>
    </i>
    <i t="grand">
      <x/>
    </i>
  </rowItems>
  <colFields count="1">
    <field x="-2"/>
  </colFields>
  <colItems count="3">
    <i>
      <x/>
    </i>
    <i i="1">
      <x v="1"/>
    </i>
    <i i="2">
      <x v="2"/>
    </i>
  </colItems>
  <pageFields count="3">
    <pageField fld="18" hier="-1"/>
    <pageField fld="10" hier="-1"/>
    <pageField fld="4" hier="-1"/>
  </pageFields>
  <dataFields count="3">
    <dataField name="Orç Vigente em US$ X mil" fld="9" baseField="3" baseItem="137" numFmtId="43"/>
    <dataField name="% Ação" fld="9" showDataAs="percentOfTotal" baseField="3" baseItem="2" numFmtId="10"/>
    <dataField name="% Acumulado" fld="9" baseField="3" baseItem="0" numFmtId="10">
      <extLst>
        <ext xmlns:x14="http://schemas.microsoft.com/office/spreadsheetml/2009/9/main" uri="{E15A36E0-9728-4e99-A89B-3F7291B0FE68}">
          <x14:dataField pivotShowAs="percentOfRunningTotal"/>
        </ext>
      </extLst>
    </dataField>
  </dataFields>
  <formats count="39">
    <format dxfId="38">
      <pivotArea type="all" dataOnly="0" outline="0" fieldPosition="0"/>
    </format>
    <format dxfId="37">
      <pivotArea outline="0" collapsedLevelsAreSubtotals="1" fieldPosition="0"/>
    </format>
    <format dxfId="36">
      <pivotArea dataOnly="0" labelOnly="1" grandRow="1" outline="0" fieldPosition="0"/>
    </format>
    <format dxfId="35">
      <pivotArea type="all" dataOnly="0" outline="0" fieldPosition="0"/>
    </format>
    <format dxfId="34">
      <pivotArea outline="0" collapsedLevelsAreSubtotals="1" fieldPosition="0"/>
    </format>
    <format dxfId="33">
      <pivotArea dataOnly="0" labelOnly="1" grandRow="1" outline="0" fieldPosition="0"/>
    </format>
    <format dxfId="32">
      <pivotArea type="all" dataOnly="0" outline="0" fieldPosition="0"/>
    </format>
    <format dxfId="31">
      <pivotArea outline="0" collapsedLevelsAreSubtotals="1" fieldPosition="0"/>
    </format>
    <format dxfId="30">
      <pivotArea dataOnly="0" labelOnly="1" grandRow="1" outline="0" fieldPosition="0"/>
    </format>
    <format dxfId="29">
      <pivotArea type="all" dataOnly="0" outline="0" fieldPosition="0"/>
    </format>
    <format dxfId="28">
      <pivotArea outline="0" collapsedLevelsAreSubtotals="1" fieldPosition="0"/>
    </format>
    <format dxfId="27">
      <pivotArea dataOnly="0" labelOnly="1" grandRow="1" outline="0" fieldPosition="0"/>
    </format>
    <format dxfId="26">
      <pivotArea type="all" dataOnly="0" outline="0" fieldPosition="0"/>
    </format>
    <format dxfId="25">
      <pivotArea outline="0" collapsedLevelsAreSubtotals="1" fieldPosition="0"/>
    </format>
    <format dxfId="24">
      <pivotArea dataOnly="0" labelOnly="1" grandRow="1" outline="0" fieldPosition="0"/>
    </format>
    <format dxfId="23">
      <pivotArea dataOnly="0" labelOnly="1" outline="0" axis="axisValues" fieldPosition="0"/>
    </format>
    <format dxfId="22">
      <pivotArea dataOnly="0" labelOnly="1" outline="0" axis="axisValues" fieldPosition="0"/>
    </format>
    <format dxfId="21">
      <pivotArea dataOnly="0" labelOnly="1" outline="0" axis="axisValues" fieldPosition="0"/>
    </format>
    <format dxfId="20">
      <pivotArea dataOnly="0" labelOnly="1" outline="0" axis="axisValues" fieldPosition="0"/>
    </format>
    <format dxfId="19">
      <pivotArea dataOnly="0" labelOnly="1" outline="0" axis="axisValues" fieldPosition="0"/>
    </format>
    <format dxfId="18">
      <pivotArea dataOnly="0" labelOnly="1" outline="0" axis="axisValues" fieldPosition="0"/>
    </format>
    <format dxfId="17">
      <pivotArea dataOnly="0" labelOnly="1" grandRow="1" outline="0" fieldPosition="0"/>
    </format>
    <format dxfId="16">
      <pivotArea field="10" type="button" dataOnly="0" labelOnly="1" outline="0" axis="axisPage" fieldPosition="1"/>
    </format>
    <format dxfId="15">
      <pivotArea field="3" type="button" dataOnly="0" labelOnly="1" outline="0" axis="axisRow" fieldPosition="0"/>
    </format>
    <format dxfId="14">
      <pivotArea dataOnly="0" labelOnly="1" outline="0" axis="axisValues" fieldPosition="0"/>
    </format>
    <format dxfId="13">
      <pivotArea dataOnly="0" labelOnly="1" outline="0" fieldPosition="0">
        <references count="1">
          <reference field="4294967294" count="1">
            <x v="0"/>
          </reference>
        </references>
      </pivotArea>
    </format>
    <format dxfId="12">
      <pivotArea dataOnly="0" labelOnly="1" outline="0" fieldPosition="0">
        <references count="1">
          <reference field="4294967294" count="1">
            <x v="0"/>
          </reference>
        </references>
      </pivotArea>
    </format>
    <format dxfId="11">
      <pivotArea outline="0" fieldPosition="0">
        <references count="1">
          <reference field="4294967294" count="1">
            <x v="1"/>
          </reference>
        </references>
      </pivotArea>
    </format>
    <format dxfId="10">
      <pivotArea dataOnly="0" labelOnly="1" outline="0" fieldPosition="0">
        <references count="1">
          <reference field="4294967294" count="1">
            <x v="1"/>
          </reference>
        </references>
      </pivotArea>
    </format>
    <format dxfId="9">
      <pivotArea dataOnly="0" labelOnly="1" outline="0" fieldPosition="0">
        <references count="1">
          <reference field="4294967294" count="1">
            <x v="1"/>
          </reference>
        </references>
      </pivotArea>
    </format>
    <format dxfId="8">
      <pivotArea dataOnly="0" labelOnly="1" outline="0" fieldPosition="0">
        <references count="1">
          <reference field="4294967294" count="1">
            <x v="1"/>
          </reference>
        </references>
      </pivotArea>
    </format>
    <format dxfId="7">
      <pivotArea dataOnly="0" labelOnly="1" outline="0" fieldPosition="0">
        <references count="1">
          <reference field="4294967294" count="1">
            <x v="1"/>
          </reference>
        </references>
      </pivotArea>
    </format>
    <format dxfId="6">
      <pivotArea outline="0" fieldPosition="0">
        <references count="1">
          <reference field="4294967294" count="1">
            <x v="2"/>
          </reference>
        </references>
      </pivotArea>
    </format>
    <format dxfId="5">
      <pivotArea dataOnly="0" labelOnly="1" outline="0" fieldPosition="0">
        <references count="1">
          <reference field="4294967294" count="1">
            <x v="2"/>
          </reference>
        </references>
      </pivotArea>
    </format>
    <format dxfId="4">
      <pivotArea dataOnly="0" labelOnly="1" outline="0" fieldPosition="0">
        <references count="1">
          <reference field="4294967294" count="1">
            <x v="2"/>
          </reference>
        </references>
      </pivotArea>
    </format>
    <format dxfId="3">
      <pivotArea field="3" grandRow="1" outline="0" collapsedLevelsAreSubtotals="1" axis="axisRow" fieldPosition="0">
        <references count="1">
          <reference field="4294967294" count="1" selected="0">
            <x v="0"/>
          </reference>
        </references>
      </pivotArea>
    </format>
    <format dxfId="2">
      <pivotArea field="3" grandRow="1" outline="0" collapsedLevelsAreSubtotals="1" axis="axisRow" fieldPosition="0">
        <references count="1">
          <reference field="4294967294" count="1" selected="0">
            <x v="0"/>
          </reference>
        </references>
      </pivotArea>
    </format>
    <format dxfId="1">
      <pivotArea field="3" grandRow="1" outline="0" collapsedLevelsAreSubtotals="1" axis="axisRow" fieldPosition="0">
        <references count="1">
          <reference field="4294967294" count="1" selected="0">
            <x v="1"/>
          </reference>
        </references>
      </pivotArea>
    </format>
    <format dxfId="0">
      <pivotArea outline="0" fieldPosition="0">
        <references count="1">
          <reference field="4294967294" count="1">
            <x v="0"/>
          </reference>
        </references>
      </pivotArea>
    </format>
  </formats>
  <chartFormats count="3">
    <chartFormat chart="6" format="134" series="1">
      <pivotArea type="data" outline="0" fieldPosition="0">
        <references count="1">
          <reference field="4294967294" count="1" selected="0">
            <x v="0"/>
          </reference>
        </references>
      </pivotArea>
    </chartFormat>
    <chartFormat chart="6" format="135" series="1">
      <pivotArea type="data" outline="0" fieldPosition="0">
        <references count="1">
          <reference field="4294967294" count="1" selected="0">
            <x v="1"/>
          </reference>
        </references>
      </pivotArea>
    </chartFormat>
    <chartFormat chart="6" format="136" series="1">
      <pivotArea type="data" outline="0" fieldPosition="0">
        <references count="1">
          <reference field="4294967294" count="1" selected="0">
            <x v="2"/>
          </reference>
        </references>
      </pivotArea>
    </chartFormat>
  </chartFormats>
  <pivotTableStyleInfo name="PivotStyleMedium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ivotTable" Target="../pivotTables/pivotTable3.xm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1.bin"/><Relationship Id="rId1" Type="http://schemas.openxmlformats.org/officeDocument/2006/relationships/pivotTable" Target="../pivotTables/pivotTable4.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251"/>
  <sheetViews>
    <sheetView tabSelected="1" view="pageBreakPreview" zoomScale="90" zoomScaleNormal="100" zoomScaleSheetLayoutView="90" workbookViewId="0">
      <selection activeCell="C232" sqref="C232"/>
    </sheetView>
  </sheetViews>
  <sheetFormatPr defaultColWidth="8.85546875" defaultRowHeight="12" x14ac:dyDescent="0.2"/>
  <cols>
    <col min="1" max="1" width="5.7109375" style="122" customWidth="1"/>
    <col min="2" max="2" width="11.140625" style="122" customWidth="1"/>
    <col min="3" max="3" width="98.140625" style="122" customWidth="1"/>
    <col min="4" max="4" width="13.5703125" style="122" customWidth="1"/>
    <col min="5" max="5" width="19.7109375" style="123" customWidth="1"/>
    <col min="6" max="6" width="11.7109375" style="122" customWidth="1"/>
    <col min="7" max="7" width="14" style="122" customWidth="1"/>
    <col min="8" max="8" width="16.7109375" style="124" customWidth="1"/>
    <col min="9" max="10" width="16.5703125" style="124" customWidth="1"/>
    <col min="11" max="11" width="15.5703125" style="122" customWidth="1"/>
    <col min="12" max="12" width="16.5703125" style="124" customWidth="1"/>
    <col min="13" max="14" width="15.85546875" style="122" customWidth="1"/>
    <col min="15" max="15" width="21.7109375" style="122" customWidth="1"/>
    <col min="16" max="16" width="18.42578125" style="125" customWidth="1"/>
    <col min="17" max="17" width="19.7109375" style="122" customWidth="1"/>
    <col min="18" max="18" width="5.7109375" style="122" hidden="1" customWidth="1"/>
    <col min="19" max="19" width="11.42578125" style="122" hidden="1" customWidth="1"/>
    <col min="20" max="16384" width="8.85546875" style="122"/>
  </cols>
  <sheetData>
    <row r="1" spans="1:19" s="121" customFormat="1" ht="15" x14ac:dyDescent="0.25">
      <c r="A1" s="83" t="s">
        <v>0</v>
      </c>
      <c r="B1" s="84"/>
      <c r="C1" s="85"/>
      <c r="D1" s="74"/>
      <c r="E1" s="75"/>
      <c r="F1" s="75"/>
      <c r="G1" s="75"/>
      <c r="H1" s="75"/>
      <c r="I1" s="75"/>
      <c r="J1" s="75"/>
      <c r="K1" s="75"/>
      <c r="L1" s="75"/>
      <c r="M1" s="75"/>
      <c r="N1" s="75"/>
      <c r="O1" s="75"/>
      <c r="P1" s="75"/>
      <c r="Q1" s="76"/>
    </row>
    <row r="2" spans="1:19" s="121" customFormat="1" ht="15" x14ac:dyDescent="0.25">
      <c r="A2" s="86" t="s">
        <v>1</v>
      </c>
      <c r="B2" s="87"/>
      <c r="C2" s="88"/>
      <c r="D2" s="77"/>
      <c r="E2" s="78"/>
      <c r="F2" s="78"/>
      <c r="G2" s="78"/>
      <c r="H2" s="78"/>
      <c r="I2" s="78"/>
      <c r="J2" s="78"/>
      <c r="K2" s="78"/>
      <c r="L2" s="78"/>
      <c r="M2" s="78"/>
      <c r="N2" s="78"/>
      <c r="O2" s="78"/>
      <c r="P2" s="78"/>
      <c r="Q2" s="79"/>
    </row>
    <row r="3" spans="1:19" s="121" customFormat="1" ht="15" x14ac:dyDescent="0.25">
      <c r="A3" s="86" t="s">
        <v>2</v>
      </c>
      <c r="B3" s="87"/>
      <c r="C3" s="88"/>
      <c r="D3" s="77"/>
      <c r="E3" s="78"/>
      <c r="F3" s="78"/>
      <c r="G3" s="78"/>
      <c r="H3" s="78"/>
      <c r="I3" s="78"/>
      <c r="J3" s="78"/>
      <c r="K3" s="78"/>
      <c r="L3" s="78"/>
      <c r="M3" s="78"/>
      <c r="N3" s="78"/>
      <c r="O3" s="78"/>
      <c r="P3" s="78"/>
      <c r="Q3" s="79"/>
    </row>
    <row r="4" spans="1:19" s="121" customFormat="1" ht="15" x14ac:dyDescent="0.25">
      <c r="A4" s="86" t="s">
        <v>1093</v>
      </c>
      <c r="B4" s="87"/>
      <c r="C4" s="88"/>
      <c r="D4" s="77"/>
      <c r="E4" s="78"/>
      <c r="F4" s="78"/>
      <c r="G4" s="78"/>
      <c r="H4" s="78"/>
      <c r="I4" s="78"/>
      <c r="J4" s="78"/>
      <c r="K4" s="78"/>
      <c r="L4" s="78"/>
      <c r="M4" s="78"/>
      <c r="N4" s="78"/>
      <c r="O4" s="78"/>
      <c r="P4" s="78"/>
      <c r="Q4" s="79"/>
    </row>
    <row r="5" spans="1:19" s="121" customFormat="1" ht="15" x14ac:dyDescent="0.25">
      <c r="A5" s="89"/>
      <c r="B5" s="90"/>
      <c r="C5" s="1" t="s">
        <v>1092</v>
      </c>
      <c r="D5" s="77"/>
      <c r="E5" s="78"/>
      <c r="F5" s="78"/>
      <c r="G5" s="78"/>
      <c r="H5" s="78"/>
      <c r="I5" s="78"/>
      <c r="J5" s="78"/>
      <c r="K5" s="78"/>
      <c r="L5" s="78"/>
      <c r="M5" s="78"/>
      <c r="N5" s="78"/>
      <c r="O5" s="78"/>
      <c r="P5" s="78"/>
      <c r="Q5" s="79"/>
    </row>
    <row r="6" spans="1:19" s="121" customFormat="1" ht="15" x14ac:dyDescent="0.25">
      <c r="A6" s="89"/>
      <c r="B6" s="90"/>
      <c r="C6" s="1" t="s">
        <v>5</v>
      </c>
      <c r="D6" s="77"/>
      <c r="E6" s="78"/>
      <c r="F6" s="78"/>
      <c r="G6" s="78"/>
      <c r="H6" s="78"/>
      <c r="I6" s="78"/>
      <c r="J6" s="78"/>
      <c r="K6" s="78"/>
      <c r="L6" s="78"/>
      <c r="M6" s="78"/>
      <c r="N6" s="78"/>
      <c r="O6" s="78"/>
      <c r="P6" s="78"/>
      <c r="Q6" s="79"/>
    </row>
    <row r="7" spans="1:19" s="121" customFormat="1" ht="15" x14ac:dyDescent="0.25">
      <c r="A7" s="89"/>
      <c r="B7" s="90"/>
      <c r="C7" s="1" t="s">
        <v>6</v>
      </c>
      <c r="D7" s="77"/>
      <c r="E7" s="78"/>
      <c r="F7" s="78"/>
      <c r="G7" s="78"/>
      <c r="H7" s="78"/>
      <c r="I7" s="78"/>
      <c r="J7" s="78"/>
      <c r="K7" s="78"/>
      <c r="L7" s="78"/>
      <c r="M7" s="78"/>
      <c r="N7" s="78"/>
      <c r="O7" s="78"/>
      <c r="P7" s="78"/>
      <c r="Q7" s="79"/>
    </row>
    <row r="8" spans="1:19" s="121" customFormat="1" ht="15.75" thickBot="1" x14ac:dyDescent="0.3">
      <c r="A8" s="91"/>
      <c r="B8" s="92"/>
      <c r="C8" s="2" t="s">
        <v>1085</v>
      </c>
      <c r="D8" s="80"/>
      <c r="E8" s="81"/>
      <c r="F8" s="81"/>
      <c r="G8" s="81"/>
      <c r="H8" s="81"/>
      <c r="I8" s="81"/>
      <c r="J8" s="81"/>
      <c r="K8" s="81"/>
      <c r="L8" s="81"/>
      <c r="M8" s="81"/>
      <c r="N8" s="81"/>
      <c r="O8" s="81"/>
      <c r="P8" s="81"/>
      <c r="Q8" s="82"/>
    </row>
    <row r="9" spans="1:19" ht="11.25" hidden="1" customHeight="1" x14ac:dyDescent="0.2">
      <c r="A9" s="97"/>
      <c r="B9" s="97"/>
      <c r="C9" s="97"/>
      <c r="D9" s="97"/>
      <c r="E9" s="98"/>
      <c r="F9" s="97"/>
      <c r="G9" s="97"/>
      <c r="H9" s="99"/>
      <c r="I9" s="99"/>
      <c r="J9" s="99"/>
      <c r="K9" s="97"/>
      <c r="L9" s="99"/>
      <c r="M9" s="97"/>
      <c r="N9" s="97"/>
      <c r="O9" s="97"/>
      <c r="P9" s="100"/>
      <c r="Q9" s="97"/>
    </row>
    <row r="10" spans="1:19" ht="11.25" hidden="1" customHeight="1" thickBot="1" x14ac:dyDescent="0.25">
      <c r="A10" s="97"/>
      <c r="B10" s="97"/>
      <c r="C10" s="97"/>
      <c r="D10" s="97"/>
      <c r="E10" s="98"/>
      <c r="F10" s="97"/>
      <c r="G10" s="97"/>
      <c r="H10" s="99"/>
      <c r="I10" s="99"/>
      <c r="J10" s="99"/>
      <c r="K10" s="97"/>
      <c r="L10" s="99"/>
      <c r="M10" s="97"/>
      <c r="N10" s="97"/>
      <c r="O10" s="97"/>
      <c r="P10" s="100"/>
      <c r="Q10" s="97"/>
    </row>
    <row r="11" spans="1:19" ht="15.75" customHeight="1" thickBot="1" x14ac:dyDescent="0.25">
      <c r="A11" s="101">
        <v>1</v>
      </c>
      <c r="B11" s="138" t="s">
        <v>633</v>
      </c>
      <c r="C11" s="139"/>
      <c r="D11" s="139"/>
      <c r="E11" s="139"/>
      <c r="F11" s="139"/>
      <c r="G11" s="139"/>
      <c r="H11" s="139"/>
      <c r="I11" s="139"/>
      <c r="J11" s="139"/>
      <c r="K11" s="139"/>
      <c r="L11" s="139"/>
      <c r="M11" s="140"/>
      <c r="N11" s="129"/>
      <c r="O11" s="129"/>
      <c r="P11" s="129"/>
      <c r="Q11" s="130"/>
    </row>
    <row r="12" spans="1:19" ht="36.75" thickBot="1" x14ac:dyDescent="0.25">
      <c r="A12" s="101" t="s">
        <v>7</v>
      </c>
      <c r="B12" s="101" t="s">
        <v>8</v>
      </c>
      <c r="C12" s="101" t="s">
        <v>9</v>
      </c>
      <c r="D12" s="101" t="s">
        <v>10</v>
      </c>
      <c r="E12" s="101" t="s">
        <v>11</v>
      </c>
      <c r="F12" s="101" t="s">
        <v>12</v>
      </c>
      <c r="G12" s="101" t="s">
        <v>13</v>
      </c>
      <c r="H12" s="101" t="s">
        <v>14</v>
      </c>
      <c r="I12" s="101" t="s">
        <v>15</v>
      </c>
      <c r="J12" s="101" t="s">
        <v>16</v>
      </c>
      <c r="K12" s="101" t="s">
        <v>17</v>
      </c>
      <c r="L12" s="101" t="s">
        <v>18</v>
      </c>
      <c r="M12" s="101" t="s">
        <v>19</v>
      </c>
      <c r="N12" s="101" t="s">
        <v>20</v>
      </c>
      <c r="O12" s="101" t="s">
        <v>21</v>
      </c>
      <c r="P12" s="102" t="s">
        <v>22</v>
      </c>
      <c r="Q12" s="101" t="s">
        <v>23</v>
      </c>
      <c r="R12" s="126" t="s">
        <v>7</v>
      </c>
      <c r="S12" s="126" t="s">
        <v>1005</v>
      </c>
    </row>
    <row r="13" spans="1:19" ht="33.75" customHeight="1" x14ac:dyDescent="0.2">
      <c r="A13" s="24" t="s">
        <v>504</v>
      </c>
      <c r="B13" s="24" t="s">
        <v>387</v>
      </c>
      <c r="C13" s="26" t="s">
        <v>800</v>
      </c>
      <c r="D13" s="26"/>
      <c r="E13" s="26" t="s">
        <v>408</v>
      </c>
      <c r="F13" s="24"/>
      <c r="G13" s="24" t="s">
        <v>505</v>
      </c>
      <c r="H13" s="103">
        <v>3851.05</v>
      </c>
      <c r="I13" s="104">
        <v>1</v>
      </c>
      <c r="J13" s="104">
        <v>0</v>
      </c>
      <c r="K13" s="24" t="s">
        <v>168</v>
      </c>
      <c r="L13" s="24" t="s">
        <v>390</v>
      </c>
      <c r="M13" s="105">
        <v>41883</v>
      </c>
      <c r="N13" s="105">
        <v>41975</v>
      </c>
      <c r="O13" s="103" t="s">
        <v>391</v>
      </c>
      <c r="P13" s="106" t="s">
        <v>506</v>
      </c>
      <c r="Q13" s="26" t="s">
        <v>412</v>
      </c>
      <c r="R13" s="3" t="s">
        <v>169</v>
      </c>
      <c r="S13" s="127">
        <f>IFERROR(EOMONTH(N13,0),"")</f>
        <v>42004</v>
      </c>
    </row>
    <row r="14" spans="1:19" ht="33.75" customHeight="1" x14ac:dyDescent="0.2">
      <c r="A14" s="24" t="s">
        <v>517</v>
      </c>
      <c r="B14" s="24" t="s">
        <v>387</v>
      </c>
      <c r="C14" s="26" t="s">
        <v>801</v>
      </c>
      <c r="D14" s="26"/>
      <c r="E14" s="26" t="s">
        <v>408</v>
      </c>
      <c r="F14" s="24"/>
      <c r="G14" s="24" t="s">
        <v>518</v>
      </c>
      <c r="H14" s="103">
        <v>4576.6499999999996</v>
      </c>
      <c r="I14" s="104">
        <v>1</v>
      </c>
      <c r="J14" s="104">
        <v>0</v>
      </c>
      <c r="K14" s="108" t="s">
        <v>196</v>
      </c>
      <c r="L14" s="24" t="s">
        <v>390</v>
      </c>
      <c r="M14" s="105">
        <v>42781</v>
      </c>
      <c r="N14" s="105">
        <v>42870</v>
      </c>
      <c r="O14" s="103" t="s">
        <v>391</v>
      </c>
      <c r="P14" s="106" t="s">
        <v>519</v>
      </c>
      <c r="Q14" s="26" t="s">
        <v>393</v>
      </c>
      <c r="R14" s="3" t="s">
        <v>197</v>
      </c>
      <c r="S14" s="127">
        <f t="shared" ref="S14:S80" si="0">IFERROR(EOMONTH(N14,0),"")</f>
        <v>42886</v>
      </c>
    </row>
    <row r="15" spans="1:19" ht="33.75" customHeight="1" x14ac:dyDescent="0.2">
      <c r="A15" s="24" t="s">
        <v>522</v>
      </c>
      <c r="B15" s="24" t="s">
        <v>387</v>
      </c>
      <c r="C15" s="26" t="s">
        <v>802</v>
      </c>
      <c r="D15" s="26"/>
      <c r="E15" s="26" t="s">
        <v>404</v>
      </c>
      <c r="F15" s="24"/>
      <c r="G15" s="24"/>
      <c r="H15" s="103">
        <v>8831.48</v>
      </c>
      <c r="I15" s="104">
        <v>0</v>
      </c>
      <c r="J15" s="104">
        <v>1</v>
      </c>
      <c r="K15" s="108" t="s">
        <v>212</v>
      </c>
      <c r="L15" s="24" t="s">
        <v>406</v>
      </c>
      <c r="M15" s="105">
        <v>43344</v>
      </c>
      <c r="N15" s="105">
        <v>43435</v>
      </c>
      <c r="O15" s="103" t="s">
        <v>649</v>
      </c>
      <c r="P15" s="106" t="s">
        <v>523</v>
      </c>
      <c r="Q15" s="26" t="s">
        <v>524</v>
      </c>
      <c r="R15" s="3" t="s">
        <v>213</v>
      </c>
      <c r="S15" s="127">
        <f t="shared" si="0"/>
        <v>43465</v>
      </c>
    </row>
    <row r="16" spans="1:19" ht="33.75" customHeight="1" x14ac:dyDescent="0.2">
      <c r="A16" s="24" t="s">
        <v>525</v>
      </c>
      <c r="B16" s="24" t="s">
        <v>387</v>
      </c>
      <c r="C16" s="26" t="s">
        <v>803</v>
      </c>
      <c r="D16" s="26"/>
      <c r="E16" s="26" t="s">
        <v>404</v>
      </c>
      <c r="F16" s="24"/>
      <c r="G16" s="24" t="s">
        <v>526</v>
      </c>
      <c r="H16" s="103">
        <v>10223.32</v>
      </c>
      <c r="I16" s="104">
        <v>0</v>
      </c>
      <c r="J16" s="104">
        <v>1</v>
      </c>
      <c r="K16" s="108" t="s">
        <v>214</v>
      </c>
      <c r="L16" s="24" t="s">
        <v>406</v>
      </c>
      <c r="M16" s="105">
        <v>41838</v>
      </c>
      <c r="N16" s="105">
        <v>42039</v>
      </c>
      <c r="O16" s="103" t="s">
        <v>649</v>
      </c>
      <c r="P16" s="106" t="s">
        <v>527</v>
      </c>
      <c r="Q16" s="26" t="s">
        <v>393</v>
      </c>
      <c r="R16" s="3" t="s">
        <v>215</v>
      </c>
      <c r="S16" s="127">
        <f t="shared" si="0"/>
        <v>42063</v>
      </c>
    </row>
    <row r="17" spans="1:19" ht="33.75" customHeight="1" x14ac:dyDescent="0.2">
      <c r="A17" s="24" t="s">
        <v>528</v>
      </c>
      <c r="B17" s="24" t="s">
        <v>387</v>
      </c>
      <c r="C17" s="26" t="s">
        <v>804</v>
      </c>
      <c r="D17" s="26"/>
      <c r="E17" s="26" t="s">
        <v>404</v>
      </c>
      <c r="F17" s="24"/>
      <c r="G17" s="24" t="s">
        <v>529</v>
      </c>
      <c r="H17" s="103">
        <v>11583.63</v>
      </c>
      <c r="I17" s="104">
        <v>0</v>
      </c>
      <c r="J17" s="104">
        <v>1</v>
      </c>
      <c r="K17" s="108" t="s">
        <v>216</v>
      </c>
      <c r="L17" s="24" t="s">
        <v>406</v>
      </c>
      <c r="M17" s="105">
        <v>41334</v>
      </c>
      <c r="N17" s="105">
        <v>41498</v>
      </c>
      <c r="O17" s="103" t="s">
        <v>649</v>
      </c>
      <c r="P17" s="106" t="s">
        <v>530</v>
      </c>
      <c r="Q17" s="26" t="s">
        <v>393</v>
      </c>
      <c r="R17" s="3" t="s">
        <v>217</v>
      </c>
      <c r="S17" s="127">
        <f t="shared" si="0"/>
        <v>41517</v>
      </c>
    </row>
    <row r="18" spans="1:19" ht="33.75" customHeight="1" x14ac:dyDescent="0.2">
      <c r="A18" s="24" t="s">
        <v>531</v>
      </c>
      <c r="B18" s="24" t="s">
        <v>387</v>
      </c>
      <c r="C18" s="26" t="s">
        <v>805</v>
      </c>
      <c r="D18" s="26"/>
      <c r="E18" s="26" t="s">
        <v>404</v>
      </c>
      <c r="F18" s="24"/>
      <c r="G18" s="24" t="s">
        <v>532</v>
      </c>
      <c r="H18" s="103">
        <v>2824.05</v>
      </c>
      <c r="I18" s="104">
        <v>0</v>
      </c>
      <c r="J18" s="104">
        <v>1</v>
      </c>
      <c r="K18" s="108" t="s">
        <v>218</v>
      </c>
      <c r="L18" s="24" t="s">
        <v>406</v>
      </c>
      <c r="M18" s="105">
        <v>41883</v>
      </c>
      <c r="N18" s="105">
        <v>42629</v>
      </c>
      <c r="O18" s="103" t="s">
        <v>649</v>
      </c>
      <c r="P18" s="106" t="s">
        <v>533</v>
      </c>
      <c r="Q18" s="26" t="s">
        <v>393</v>
      </c>
      <c r="R18" s="3" t="s">
        <v>219</v>
      </c>
      <c r="S18" s="127">
        <f t="shared" si="0"/>
        <v>42643</v>
      </c>
    </row>
    <row r="19" spans="1:19" ht="33.75" customHeight="1" x14ac:dyDescent="0.2">
      <c r="A19" s="24" t="s">
        <v>485</v>
      </c>
      <c r="B19" s="24" t="s">
        <v>387</v>
      </c>
      <c r="C19" s="26" t="s">
        <v>806</v>
      </c>
      <c r="D19" s="26"/>
      <c r="E19" s="26" t="s">
        <v>408</v>
      </c>
      <c r="F19" s="24"/>
      <c r="G19" s="24" t="s">
        <v>486</v>
      </c>
      <c r="H19" s="103">
        <v>10556.05</v>
      </c>
      <c r="I19" s="104">
        <v>1</v>
      </c>
      <c r="J19" s="104">
        <v>0</v>
      </c>
      <c r="K19" s="108" t="s">
        <v>134</v>
      </c>
      <c r="L19" s="24" t="s">
        <v>390</v>
      </c>
      <c r="M19" s="105">
        <v>42117</v>
      </c>
      <c r="N19" s="105">
        <v>42368</v>
      </c>
      <c r="O19" s="103" t="s">
        <v>391</v>
      </c>
      <c r="P19" s="106" t="s">
        <v>487</v>
      </c>
      <c r="Q19" s="26" t="s">
        <v>393</v>
      </c>
      <c r="R19" s="3" t="s">
        <v>135</v>
      </c>
      <c r="S19" s="127">
        <f t="shared" si="0"/>
        <v>42369</v>
      </c>
    </row>
    <row r="20" spans="1:19" ht="33.75" customHeight="1" x14ac:dyDescent="0.2">
      <c r="A20" s="24" t="s">
        <v>428</v>
      </c>
      <c r="B20" s="24" t="s">
        <v>387</v>
      </c>
      <c r="C20" s="26" t="s">
        <v>807</v>
      </c>
      <c r="D20" s="26"/>
      <c r="E20" s="26" t="s">
        <v>408</v>
      </c>
      <c r="F20" s="24"/>
      <c r="G20" s="24" t="s">
        <v>391</v>
      </c>
      <c r="H20" s="103">
        <v>0</v>
      </c>
      <c r="I20" s="104">
        <v>1</v>
      </c>
      <c r="J20" s="104">
        <v>0</v>
      </c>
      <c r="K20" s="108" t="s">
        <v>54</v>
      </c>
      <c r="L20" s="24" t="s">
        <v>395</v>
      </c>
      <c r="M20" s="105" t="s">
        <v>31</v>
      </c>
      <c r="N20" s="105" t="s">
        <v>31</v>
      </c>
      <c r="O20" s="103" t="s">
        <v>391</v>
      </c>
      <c r="P20" s="106" t="s">
        <v>31</v>
      </c>
      <c r="Q20" s="26" t="s">
        <v>396</v>
      </c>
      <c r="R20" s="3" t="s">
        <v>55</v>
      </c>
      <c r="S20" s="127" t="str">
        <f t="shared" si="0"/>
        <v/>
      </c>
    </row>
    <row r="21" spans="1:19" ht="33.75" customHeight="1" x14ac:dyDescent="0.2">
      <c r="A21" s="24" t="s">
        <v>510</v>
      </c>
      <c r="B21" s="24" t="s">
        <v>387</v>
      </c>
      <c r="C21" s="26" t="s">
        <v>808</v>
      </c>
      <c r="D21" s="26"/>
      <c r="E21" s="26" t="s">
        <v>408</v>
      </c>
      <c r="F21" s="24"/>
      <c r="G21" s="24" t="s">
        <v>511</v>
      </c>
      <c r="H21" s="103">
        <v>4976.5</v>
      </c>
      <c r="I21" s="104">
        <v>1</v>
      </c>
      <c r="J21" s="104">
        <v>0</v>
      </c>
      <c r="K21" s="108" t="s">
        <v>184</v>
      </c>
      <c r="L21" s="24" t="s">
        <v>390</v>
      </c>
      <c r="M21" s="105">
        <v>42672</v>
      </c>
      <c r="N21" s="105">
        <v>42734</v>
      </c>
      <c r="O21" s="103" t="s">
        <v>391</v>
      </c>
      <c r="P21" s="106" t="s">
        <v>512</v>
      </c>
      <c r="Q21" s="26" t="s">
        <v>393</v>
      </c>
      <c r="R21" s="3" t="s">
        <v>185</v>
      </c>
      <c r="S21" s="127">
        <f t="shared" si="0"/>
        <v>42735</v>
      </c>
    </row>
    <row r="22" spans="1:19" ht="33.75" customHeight="1" x14ac:dyDescent="0.2">
      <c r="A22" s="24" t="s">
        <v>36</v>
      </c>
      <c r="B22" s="24" t="s">
        <v>387</v>
      </c>
      <c r="C22" s="26" t="s">
        <v>809</v>
      </c>
      <c r="D22" s="26"/>
      <c r="E22" s="26" t="s">
        <v>408</v>
      </c>
      <c r="F22" s="24"/>
      <c r="G22" s="24" t="s">
        <v>409</v>
      </c>
      <c r="H22" s="103">
        <v>2944.11</v>
      </c>
      <c r="I22" s="104">
        <v>1</v>
      </c>
      <c r="J22" s="104">
        <v>0</v>
      </c>
      <c r="K22" s="108" t="s">
        <v>35</v>
      </c>
      <c r="L22" s="24" t="s">
        <v>390</v>
      </c>
      <c r="M22" s="105">
        <v>42424</v>
      </c>
      <c r="N22" s="105">
        <v>42566</v>
      </c>
      <c r="O22" s="103" t="s">
        <v>391</v>
      </c>
      <c r="P22" s="106" t="s">
        <v>410</v>
      </c>
      <c r="Q22" s="26" t="s">
        <v>393</v>
      </c>
      <c r="R22" s="3" t="s">
        <v>36</v>
      </c>
      <c r="S22" s="127">
        <f t="shared" si="0"/>
        <v>42582</v>
      </c>
    </row>
    <row r="23" spans="1:19" ht="33.75" customHeight="1" x14ac:dyDescent="0.2">
      <c r="A23" s="24" t="s">
        <v>211</v>
      </c>
      <c r="B23" s="24" t="s">
        <v>387</v>
      </c>
      <c r="C23" s="26" t="s">
        <v>810</v>
      </c>
      <c r="D23" s="26"/>
      <c r="E23" s="26" t="s">
        <v>404</v>
      </c>
      <c r="F23" s="24"/>
      <c r="G23" s="24" t="s">
        <v>391</v>
      </c>
      <c r="H23" s="103">
        <v>27589.25</v>
      </c>
      <c r="I23" s="104">
        <v>0</v>
      </c>
      <c r="J23" s="104">
        <v>1</v>
      </c>
      <c r="K23" s="108" t="s">
        <v>210</v>
      </c>
      <c r="L23" s="24" t="s">
        <v>406</v>
      </c>
      <c r="M23" s="105">
        <v>43435</v>
      </c>
      <c r="N23" s="105">
        <v>43586</v>
      </c>
      <c r="O23" s="103" t="s">
        <v>649</v>
      </c>
      <c r="P23" s="106"/>
      <c r="Q23" s="26" t="s">
        <v>414</v>
      </c>
      <c r="R23" s="3" t="s">
        <v>211</v>
      </c>
      <c r="S23" s="127">
        <f t="shared" si="0"/>
        <v>43616</v>
      </c>
    </row>
    <row r="24" spans="1:19" ht="33.75" customHeight="1" x14ac:dyDescent="0.2">
      <c r="A24" s="24" t="s">
        <v>338</v>
      </c>
      <c r="B24" s="24" t="s">
        <v>387</v>
      </c>
      <c r="C24" s="26" t="s">
        <v>811</v>
      </c>
      <c r="D24" s="109"/>
      <c r="E24" s="26" t="s">
        <v>408</v>
      </c>
      <c r="F24" s="24"/>
      <c r="G24" s="24"/>
      <c r="H24" s="103">
        <v>288.48</v>
      </c>
      <c r="I24" s="104">
        <v>1</v>
      </c>
      <c r="J24" s="104">
        <v>0</v>
      </c>
      <c r="K24" s="110" t="s">
        <v>337</v>
      </c>
      <c r="L24" s="24" t="s">
        <v>395</v>
      </c>
      <c r="M24" s="105">
        <v>43374</v>
      </c>
      <c r="N24" s="105">
        <v>43466</v>
      </c>
      <c r="O24" s="103" t="s">
        <v>391</v>
      </c>
      <c r="P24" s="106"/>
      <c r="Q24" s="26" t="s">
        <v>524</v>
      </c>
      <c r="R24" s="3" t="s">
        <v>338</v>
      </c>
      <c r="S24" s="127">
        <f t="shared" si="0"/>
        <v>43496</v>
      </c>
    </row>
    <row r="25" spans="1:19" ht="33.75" customHeight="1" x14ac:dyDescent="0.2">
      <c r="A25" s="24" t="s">
        <v>144</v>
      </c>
      <c r="B25" s="24" t="s">
        <v>387</v>
      </c>
      <c r="C25" s="26" t="s">
        <v>812</v>
      </c>
      <c r="D25" s="26"/>
      <c r="E25" s="26" t="s">
        <v>404</v>
      </c>
      <c r="F25" s="24"/>
      <c r="G25" s="24" t="s">
        <v>391</v>
      </c>
      <c r="H25" s="103">
        <v>44177.29</v>
      </c>
      <c r="I25" s="104">
        <v>0</v>
      </c>
      <c r="J25" s="104">
        <v>1</v>
      </c>
      <c r="K25" s="108" t="s">
        <v>739</v>
      </c>
      <c r="L25" s="24" t="s">
        <v>406</v>
      </c>
      <c r="M25" s="105">
        <v>43435</v>
      </c>
      <c r="N25" s="105">
        <v>43586</v>
      </c>
      <c r="O25" s="103" t="s">
        <v>649</v>
      </c>
      <c r="P25" s="106"/>
      <c r="Q25" s="26" t="s">
        <v>414</v>
      </c>
      <c r="R25" s="3" t="s">
        <v>144</v>
      </c>
      <c r="S25" s="127">
        <f t="shared" si="0"/>
        <v>43616</v>
      </c>
    </row>
    <row r="26" spans="1:19" ht="33.75" customHeight="1" x14ac:dyDescent="0.2">
      <c r="A26" s="24" t="s">
        <v>123</v>
      </c>
      <c r="B26" s="24" t="s">
        <v>387</v>
      </c>
      <c r="C26" s="26" t="s">
        <v>813</v>
      </c>
      <c r="D26" s="26"/>
      <c r="E26" s="26" t="s">
        <v>408</v>
      </c>
      <c r="F26" s="24"/>
      <c r="G26" s="24" t="s">
        <v>482</v>
      </c>
      <c r="H26" s="103">
        <v>7508.5</v>
      </c>
      <c r="I26" s="104">
        <v>1</v>
      </c>
      <c r="J26" s="104">
        <v>0</v>
      </c>
      <c r="K26" s="108" t="s">
        <v>122</v>
      </c>
      <c r="L26" s="24" t="s">
        <v>395</v>
      </c>
      <c r="M26" s="105">
        <v>43243</v>
      </c>
      <c r="N26" s="105">
        <v>43355</v>
      </c>
      <c r="O26" s="103" t="s">
        <v>391</v>
      </c>
      <c r="P26" s="106" t="s">
        <v>538</v>
      </c>
      <c r="Q26" s="26" t="s">
        <v>393</v>
      </c>
      <c r="R26" s="3" t="s">
        <v>123</v>
      </c>
      <c r="S26" s="127">
        <f t="shared" si="0"/>
        <v>43373</v>
      </c>
    </row>
    <row r="27" spans="1:19" ht="33.75" customHeight="1" x14ac:dyDescent="0.2">
      <c r="A27" s="24" t="s">
        <v>163</v>
      </c>
      <c r="B27" s="24" t="s">
        <v>387</v>
      </c>
      <c r="C27" s="26" t="s">
        <v>814</v>
      </c>
      <c r="D27" s="26"/>
      <c r="E27" s="26" t="s">
        <v>408</v>
      </c>
      <c r="F27" s="24"/>
      <c r="G27" s="24" t="s">
        <v>391</v>
      </c>
      <c r="H27" s="103">
        <v>8276.7800000000007</v>
      </c>
      <c r="I27" s="104">
        <v>1</v>
      </c>
      <c r="J27" s="104">
        <v>0</v>
      </c>
      <c r="K27" s="108" t="s">
        <v>162</v>
      </c>
      <c r="L27" s="24" t="s">
        <v>395</v>
      </c>
      <c r="M27" s="105">
        <v>43405</v>
      </c>
      <c r="N27" s="105">
        <v>43497</v>
      </c>
      <c r="O27" s="103" t="s">
        <v>391</v>
      </c>
      <c r="P27" s="106"/>
      <c r="Q27" s="26" t="s">
        <v>414</v>
      </c>
      <c r="R27" s="3" t="s">
        <v>163</v>
      </c>
      <c r="S27" s="127">
        <f t="shared" si="0"/>
        <v>43524</v>
      </c>
    </row>
    <row r="28" spans="1:19" ht="33.75" customHeight="1" x14ac:dyDescent="0.2">
      <c r="A28" s="24" t="s">
        <v>181</v>
      </c>
      <c r="B28" s="24" t="s">
        <v>387</v>
      </c>
      <c r="C28" s="26" t="s">
        <v>815</v>
      </c>
      <c r="D28" s="26"/>
      <c r="E28" s="26" t="s">
        <v>408</v>
      </c>
      <c r="F28" s="24"/>
      <c r="G28" s="24" t="s">
        <v>391</v>
      </c>
      <c r="H28" s="103">
        <v>179.33</v>
      </c>
      <c r="I28" s="104">
        <v>1</v>
      </c>
      <c r="J28" s="104">
        <v>0</v>
      </c>
      <c r="K28" s="108" t="s">
        <v>180</v>
      </c>
      <c r="L28" s="24" t="s">
        <v>395</v>
      </c>
      <c r="M28" s="105">
        <v>43405</v>
      </c>
      <c r="N28" s="105">
        <v>43497</v>
      </c>
      <c r="O28" s="103" t="s">
        <v>391</v>
      </c>
      <c r="P28" s="106"/>
      <c r="Q28" s="26" t="s">
        <v>414</v>
      </c>
      <c r="R28" s="3" t="s">
        <v>181</v>
      </c>
      <c r="S28" s="127">
        <f t="shared" si="0"/>
        <v>43524</v>
      </c>
    </row>
    <row r="29" spans="1:19" ht="33.75" customHeight="1" x14ac:dyDescent="0.2">
      <c r="A29" s="24" t="s">
        <v>150</v>
      </c>
      <c r="B29" s="24" t="s">
        <v>387</v>
      </c>
      <c r="C29" s="26" t="s">
        <v>816</v>
      </c>
      <c r="D29" s="26"/>
      <c r="E29" s="26" t="s">
        <v>408</v>
      </c>
      <c r="F29" s="24"/>
      <c r="G29" s="24" t="s">
        <v>500</v>
      </c>
      <c r="H29" s="103">
        <v>950.56</v>
      </c>
      <c r="I29" s="104">
        <v>1</v>
      </c>
      <c r="J29" s="104">
        <v>0</v>
      </c>
      <c r="K29" s="108" t="s">
        <v>149</v>
      </c>
      <c r="L29" s="24" t="s">
        <v>390</v>
      </c>
      <c r="M29" s="105">
        <v>42746</v>
      </c>
      <c r="N29" s="105">
        <v>42870</v>
      </c>
      <c r="O29" s="103" t="s">
        <v>391</v>
      </c>
      <c r="P29" s="106" t="s">
        <v>501</v>
      </c>
      <c r="Q29" s="26" t="s">
        <v>393</v>
      </c>
      <c r="R29" s="3" t="s">
        <v>150</v>
      </c>
      <c r="S29" s="127">
        <f t="shared" si="0"/>
        <v>42886</v>
      </c>
    </row>
    <row r="30" spans="1:19" ht="33.75" customHeight="1" x14ac:dyDescent="0.2">
      <c r="A30" s="24" t="s">
        <v>225</v>
      </c>
      <c r="B30" s="24" t="s">
        <v>387</v>
      </c>
      <c r="C30" s="26" t="s">
        <v>817</v>
      </c>
      <c r="D30" s="26"/>
      <c r="E30" s="26" t="s">
        <v>408</v>
      </c>
      <c r="F30" s="24"/>
      <c r="G30" s="24" t="s">
        <v>537</v>
      </c>
      <c r="H30" s="103">
        <v>1152.57</v>
      </c>
      <c r="I30" s="104">
        <v>1</v>
      </c>
      <c r="J30" s="104">
        <v>0</v>
      </c>
      <c r="K30" s="108" t="s">
        <v>224</v>
      </c>
      <c r="L30" s="24" t="s">
        <v>390</v>
      </c>
      <c r="M30" s="105">
        <v>42882</v>
      </c>
      <c r="N30" s="105">
        <v>43203</v>
      </c>
      <c r="O30" s="103" t="s">
        <v>391</v>
      </c>
      <c r="P30" s="106" t="s">
        <v>1068</v>
      </c>
      <c r="Q30" s="26" t="s">
        <v>393</v>
      </c>
      <c r="R30" s="3" t="s">
        <v>225</v>
      </c>
      <c r="S30" s="127">
        <f t="shared" si="0"/>
        <v>43220</v>
      </c>
    </row>
    <row r="31" spans="1:19" ht="33.75" customHeight="1" x14ac:dyDescent="0.2">
      <c r="A31" s="24" t="s">
        <v>371</v>
      </c>
      <c r="B31" s="24" t="s">
        <v>610</v>
      </c>
      <c r="C31" s="26" t="s">
        <v>818</v>
      </c>
      <c r="D31" s="109"/>
      <c r="E31" s="26" t="s">
        <v>408</v>
      </c>
      <c r="F31" s="24"/>
      <c r="G31" s="24" t="s">
        <v>391</v>
      </c>
      <c r="H31" s="103">
        <v>1338.01</v>
      </c>
      <c r="I31" s="104">
        <v>1</v>
      </c>
      <c r="J31" s="104">
        <v>0</v>
      </c>
      <c r="K31" s="110" t="s">
        <v>370</v>
      </c>
      <c r="L31" s="24" t="s">
        <v>395</v>
      </c>
      <c r="M31" s="105">
        <v>43356</v>
      </c>
      <c r="N31" s="105">
        <v>43464</v>
      </c>
      <c r="O31" s="103" t="s">
        <v>391</v>
      </c>
      <c r="P31" s="106"/>
      <c r="Q31" s="26" t="s">
        <v>401</v>
      </c>
      <c r="R31" s="3" t="s">
        <v>371</v>
      </c>
      <c r="S31" s="127">
        <f t="shared" si="0"/>
        <v>43465</v>
      </c>
    </row>
    <row r="32" spans="1:19" ht="33.75" customHeight="1" x14ac:dyDescent="0.2">
      <c r="A32" s="24" t="s">
        <v>315</v>
      </c>
      <c r="B32" s="24" t="s">
        <v>581</v>
      </c>
      <c r="C32" s="26" t="s">
        <v>1129</v>
      </c>
      <c r="D32" s="109"/>
      <c r="E32" s="26" t="s">
        <v>408</v>
      </c>
      <c r="F32" s="24">
        <v>2</v>
      </c>
      <c r="G32" s="24" t="s">
        <v>391</v>
      </c>
      <c r="H32" s="103">
        <v>3307.69</v>
      </c>
      <c r="I32" s="104">
        <v>1</v>
      </c>
      <c r="J32" s="104">
        <v>0</v>
      </c>
      <c r="K32" s="110" t="s">
        <v>314</v>
      </c>
      <c r="L32" s="24" t="s">
        <v>395</v>
      </c>
      <c r="M32" s="105">
        <v>43374</v>
      </c>
      <c r="N32" s="105">
        <v>43466</v>
      </c>
      <c r="O32" s="103" t="s">
        <v>391</v>
      </c>
      <c r="P32" s="106"/>
      <c r="Q32" s="26" t="s">
        <v>414</v>
      </c>
      <c r="R32" s="3" t="s">
        <v>315</v>
      </c>
      <c r="S32" s="127">
        <f t="shared" si="0"/>
        <v>43496</v>
      </c>
    </row>
    <row r="33" spans="1:19" ht="33.75" customHeight="1" x14ac:dyDescent="0.2">
      <c r="A33" s="24" t="s">
        <v>155</v>
      </c>
      <c r="B33" s="24" t="s">
        <v>387</v>
      </c>
      <c r="C33" s="26" t="s">
        <v>820</v>
      </c>
      <c r="D33" s="26"/>
      <c r="E33" s="26" t="s">
        <v>408</v>
      </c>
      <c r="F33" s="24"/>
      <c r="G33" s="24" t="s">
        <v>391</v>
      </c>
      <c r="H33" s="103">
        <v>0</v>
      </c>
      <c r="I33" s="104">
        <v>1</v>
      </c>
      <c r="J33" s="104">
        <v>0</v>
      </c>
      <c r="K33" s="108" t="s">
        <v>154</v>
      </c>
      <c r="L33" s="24" t="s">
        <v>395</v>
      </c>
      <c r="M33" s="105" t="s">
        <v>31</v>
      </c>
      <c r="N33" s="105" t="s">
        <v>31</v>
      </c>
      <c r="O33" s="103" t="s">
        <v>391</v>
      </c>
      <c r="P33" s="106"/>
      <c r="Q33" s="26" t="s">
        <v>396</v>
      </c>
      <c r="R33" s="3" t="s">
        <v>155</v>
      </c>
      <c r="S33" s="127" t="str">
        <f t="shared" si="0"/>
        <v/>
      </c>
    </row>
    <row r="34" spans="1:19" ht="33.75" customHeight="1" x14ac:dyDescent="0.2">
      <c r="A34" s="24" t="s">
        <v>274</v>
      </c>
      <c r="B34" s="24" t="s">
        <v>387</v>
      </c>
      <c r="C34" s="26" t="s">
        <v>821</v>
      </c>
      <c r="D34" s="109"/>
      <c r="E34" s="26" t="s">
        <v>794</v>
      </c>
      <c r="F34" s="24"/>
      <c r="G34" s="24" t="s">
        <v>565</v>
      </c>
      <c r="H34" s="103">
        <v>13455.85</v>
      </c>
      <c r="I34" s="104">
        <v>1</v>
      </c>
      <c r="J34" s="104">
        <v>0</v>
      </c>
      <c r="K34" s="110" t="s">
        <v>273</v>
      </c>
      <c r="L34" s="24" t="s">
        <v>390</v>
      </c>
      <c r="M34" s="105">
        <v>43026</v>
      </c>
      <c r="N34" s="105">
        <v>43171</v>
      </c>
      <c r="O34" s="103" t="s">
        <v>391</v>
      </c>
      <c r="P34" s="106" t="s">
        <v>1069</v>
      </c>
      <c r="Q34" s="26" t="s">
        <v>393</v>
      </c>
      <c r="R34" s="3" t="s">
        <v>274</v>
      </c>
      <c r="S34" s="127">
        <f t="shared" si="0"/>
        <v>43190</v>
      </c>
    </row>
    <row r="35" spans="1:19" ht="33.75" customHeight="1" x14ac:dyDescent="0.2">
      <c r="A35" s="24" t="s">
        <v>60</v>
      </c>
      <c r="B35" s="24" t="s">
        <v>387</v>
      </c>
      <c r="C35" s="26" t="s">
        <v>822</v>
      </c>
      <c r="D35" s="26"/>
      <c r="E35" s="26" t="s">
        <v>408</v>
      </c>
      <c r="F35" s="24"/>
      <c r="G35" s="24" t="s">
        <v>391</v>
      </c>
      <c r="H35" s="103">
        <v>0</v>
      </c>
      <c r="I35" s="104">
        <v>1</v>
      </c>
      <c r="J35" s="104">
        <v>0</v>
      </c>
      <c r="K35" s="108" t="s">
        <v>59</v>
      </c>
      <c r="L35" s="24" t="s">
        <v>390</v>
      </c>
      <c r="M35" s="105" t="s">
        <v>31</v>
      </c>
      <c r="N35" s="105" t="s">
        <v>31</v>
      </c>
      <c r="O35" s="103" t="s">
        <v>391</v>
      </c>
      <c r="P35" s="106" t="s">
        <v>31</v>
      </c>
      <c r="Q35" s="26" t="s">
        <v>396</v>
      </c>
      <c r="R35" s="3" t="s">
        <v>60</v>
      </c>
      <c r="S35" s="127" t="str">
        <f t="shared" si="0"/>
        <v/>
      </c>
    </row>
    <row r="36" spans="1:19" ht="33.75" customHeight="1" x14ac:dyDescent="0.2">
      <c r="A36" s="24" t="s">
        <v>205</v>
      </c>
      <c r="B36" s="24" t="s">
        <v>387</v>
      </c>
      <c r="C36" s="26" t="s">
        <v>823</v>
      </c>
      <c r="D36" s="26"/>
      <c r="E36" s="26" t="s">
        <v>408</v>
      </c>
      <c r="F36" s="24"/>
      <c r="G36" s="24" t="s">
        <v>391</v>
      </c>
      <c r="H36" s="103">
        <v>4414.28</v>
      </c>
      <c r="I36" s="104">
        <v>1</v>
      </c>
      <c r="J36" s="104">
        <v>0</v>
      </c>
      <c r="K36" s="108" t="s">
        <v>204</v>
      </c>
      <c r="L36" s="24" t="s">
        <v>395</v>
      </c>
      <c r="M36" s="105">
        <v>43405</v>
      </c>
      <c r="N36" s="105">
        <v>43497</v>
      </c>
      <c r="O36" s="103" t="s">
        <v>391</v>
      </c>
      <c r="P36" s="106"/>
      <c r="Q36" s="26" t="s">
        <v>414</v>
      </c>
      <c r="R36" s="3" t="s">
        <v>205</v>
      </c>
      <c r="S36" s="127">
        <f t="shared" si="0"/>
        <v>43524</v>
      </c>
    </row>
    <row r="37" spans="1:19" ht="33.75" customHeight="1" x14ac:dyDescent="0.2">
      <c r="A37" s="24" t="s">
        <v>259</v>
      </c>
      <c r="B37" s="24" t="s">
        <v>387</v>
      </c>
      <c r="C37" s="26" t="s">
        <v>824</v>
      </c>
      <c r="D37" s="26"/>
      <c r="E37" s="26" t="s">
        <v>408</v>
      </c>
      <c r="F37" s="24"/>
      <c r="G37" s="24" t="s">
        <v>391</v>
      </c>
      <c r="H37" s="103">
        <v>0</v>
      </c>
      <c r="I37" s="104">
        <v>1</v>
      </c>
      <c r="J37" s="104">
        <v>0</v>
      </c>
      <c r="K37" s="108" t="s">
        <v>258</v>
      </c>
      <c r="L37" s="24" t="s">
        <v>395</v>
      </c>
      <c r="M37" s="105" t="s">
        <v>31</v>
      </c>
      <c r="N37" s="105" t="s">
        <v>31</v>
      </c>
      <c r="O37" s="103" t="s">
        <v>391</v>
      </c>
      <c r="P37" s="106" t="s">
        <v>31</v>
      </c>
      <c r="Q37" s="26" t="s">
        <v>396</v>
      </c>
      <c r="R37" s="3" t="s">
        <v>259</v>
      </c>
      <c r="S37" s="127" t="str">
        <f t="shared" si="0"/>
        <v/>
      </c>
    </row>
    <row r="38" spans="1:19" ht="33.75" customHeight="1" x14ac:dyDescent="0.2">
      <c r="A38" s="24" t="s">
        <v>141</v>
      </c>
      <c r="B38" s="24" t="s">
        <v>387</v>
      </c>
      <c r="C38" s="26" t="s">
        <v>825</v>
      </c>
      <c r="D38" s="26"/>
      <c r="E38" s="26" t="s">
        <v>408</v>
      </c>
      <c r="F38" s="24"/>
      <c r="G38" s="24" t="s">
        <v>391</v>
      </c>
      <c r="H38" s="103">
        <v>1379.46</v>
      </c>
      <c r="I38" s="104">
        <v>1</v>
      </c>
      <c r="J38" s="104">
        <v>0</v>
      </c>
      <c r="K38" s="108" t="s">
        <v>140</v>
      </c>
      <c r="L38" s="24" t="s">
        <v>395</v>
      </c>
      <c r="M38" s="105">
        <v>43405</v>
      </c>
      <c r="N38" s="105">
        <v>43497</v>
      </c>
      <c r="O38" s="103" t="s">
        <v>391</v>
      </c>
      <c r="P38" s="106"/>
      <c r="Q38" s="26" t="s">
        <v>414</v>
      </c>
      <c r="R38" s="3" t="s">
        <v>141</v>
      </c>
      <c r="S38" s="127">
        <f t="shared" si="0"/>
        <v>43524</v>
      </c>
    </row>
    <row r="39" spans="1:19" ht="33.75" customHeight="1" x14ac:dyDescent="0.2">
      <c r="A39" s="24" t="s">
        <v>158</v>
      </c>
      <c r="B39" s="24" t="s">
        <v>387</v>
      </c>
      <c r="C39" s="26" t="s">
        <v>826</v>
      </c>
      <c r="D39" s="26"/>
      <c r="E39" s="26" t="s">
        <v>408</v>
      </c>
      <c r="F39" s="24"/>
      <c r="G39" s="24" t="s">
        <v>391</v>
      </c>
      <c r="H39" s="103">
        <v>4014.66</v>
      </c>
      <c r="I39" s="104">
        <v>1</v>
      </c>
      <c r="J39" s="104">
        <v>0</v>
      </c>
      <c r="K39" s="108" t="s">
        <v>157</v>
      </c>
      <c r="L39" s="24" t="s">
        <v>395</v>
      </c>
      <c r="M39" s="105">
        <v>43374</v>
      </c>
      <c r="N39" s="105">
        <v>43466</v>
      </c>
      <c r="O39" s="103" t="s">
        <v>391</v>
      </c>
      <c r="P39" s="106"/>
      <c r="Q39" s="26" t="s">
        <v>414</v>
      </c>
      <c r="R39" s="3" t="s">
        <v>158</v>
      </c>
      <c r="S39" s="127">
        <f t="shared" si="0"/>
        <v>43496</v>
      </c>
    </row>
    <row r="40" spans="1:19" ht="33.75" customHeight="1" x14ac:dyDescent="0.2">
      <c r="A40" s="24" t="s">
        <v>161</v>
      </c>
      <c r="B40" s="24" t="s">
        <v>387</v>
      </c>
      <c r="C40" s="26" t="s">
        <v>827</v>
      </c>
      <c r="D40" s="26"/>
      <c r="E40" s="26" t="s">
        <v>408</v>
      </c>
      <c r="F40" s="24"/>
      <c r="G40" s="24" t="s">
        <v>391</v>
      </c>
      <c r="H40" s="103">
        <v>1130.04</v>
      </c>
      <c r="I40" s="104">
        <v>1</v>
      </c>
      <c r="J40" s="104">
        <v>0</v>
      </c>
      <c r="K40" s="108" t="s">
        <v>160</v>
      </c>
      <c r="L40" s="24" t="s">
        <v>395</v>
      </c>
      <c r="M40" s="105">
        <v>43374</v>
      </c>
      <c r="N40" s="105">
        <v>43466</v>
      </c>
      <c r="O40" s="103" t="s">
        <v>391</v>
      </c>
      <c r="P40" s="106"/>
      <c r="Q40" s="26" t="s">
        <v>414</v>
      </c>
      <c r="R40" s="3" t="s">
        <v>161</v>
      </c>
      <c r="S40" s="127">
        <f t="shared" si="0"/>
        <v>43496</v>
      </c>
    </row>
    <row r="41" spans="1:19" ht="33.75" customHeight="1" x14ac:dyDescent="0.2">
      <c r="A41" s="24" t="s">
        <v>536</v>
      </c>
      <c r="B41" s="24" t="s">
        <v>387</v>
      </c>
      <c r="C41" s="26" t="s">
        <v>828</v>
      </c>
      <c r="D41" s="26"/>
      <c r="E41" s="26" t="s">
        <v>408</v>
      </c>
      <c r="F41" s="24"/>
      <c r="G41" s="24" t="s">
        <v>1130</v>
      </c>
      <c r="H41" s="103">
        <v>1448.53</v>
      </c>
      <c r="I41" s="104">
        <v>1</v>
      </c>
      <c r="J41" s="104">
        <v>0</v>
      </c>
      <c r="K41" s="108" t="s">
        <v>778</v>
      </c>
      <c r="L41" s="24" t="s">
        <v>395</v>
      </c>
      <c r="M41" s="105">
        <v>43310</v>
      </c>
      <c r="N41" s="105">
        <v>43464</v>
      </c>
      <c r="O41" s="103" t="s">
        <v>391</v>
      </c>
      <c r="P41" s="106"/>
      <c r="Q41" s="26" t="s">
        <v>401</v>
      </c>
      <c r="R41" s="3" t="s">
        <v>536</v>
      </c>
      <c r="S41" s="127">
        <f t="shared" si="0"/>
        <v>43465</v>
      </c>
    </row>
    <row r="42" spans="1:19" ht="33.75" customHeight="1" x14ac:dyDescent="0.2">
      <c r="A42" s="24" t="s">
        <v>297</v>
      </c>
      <c r="B42" s="24" t="s">
        <v>387</v>
      </c>
      <c r="C42" s="26" t="s">
        <v>829</v>
      </c>
      <c r="D42" s="26"/>
      <c r="E42" s="26" t="s">
        <v>408</v>
      </c>
      <c r="F42" s="24"/>
      <c r="G42" s="24" t="s">
        <v>688</v>
      </c>
      <c r="H42" s="103">
        <v>869.11</v>
      </c>
      <c r="I42" s="104">
        <v>1</v>
      </c>
      <c r="J42" s="104">
        <v>0</v>
      </c>
      <c r="K42" s="108" t="s">
        <v>782</v>
      </c>
      <c r="L42" s="24" t="s">
        <v>395</v>
      </c>
      <c r="M42" s="105">
        <v>43264</v>
      </c>
      <c r="N42" s="105">
        <v>43429</v>
      </c>
      <c r="O42" s="103" t="s">
        <v>391</v>
      </c>
      <c r="P42" s="106"/>
      <c r="Q42" s="26" t="s">
        <v>401</v>
      </c>
      <c r="R42" s="3" t="s">
        <v>297</v>
      </c>
      <c r="S42" s="127">
        <f t="shared" si="0"/>
        <v>43434</v>
      </c>
    </row>
    <row r="43" spans="1:19" ht="33.75" customHeight="1" x14ac:dyDescent="0.2">
      <c r="A43" s="24" t="s">
        <v>413</v>
      </c>
      <c r="B43" s="24" t="s">
        <v>387</v>
      </c>
      <c r="C43" s="26" t="s">
        <v>830</v>
      </c>
      <c r="D43" s="109"/>
      <c r="E43" s="26" t="s">
        <v>408</v>
      </c>
      <c r="F43" s="24"/>
      <c r="G43" s="24" t="s">
        <v>391</v>
      </c>
      <c r="H43" s="103">
        <v>331.07</v>
      </c>
      <c r="I43" s="104">
        <v>1</v>
      </c>
      <c r="J43" s="104">
        <v>0</v>
      </c>
      <c r="K43" s="110" t="s">
        <v>296</v>
      </c>
      <c r="L43" s="24" t="s">
        <v>395</v>
      </c>
      <c r="M43" s="105">
        <v>43405</v>
      </c>
      <c r="N43" s="105">
        <v>43497</v>
      </c>
      <c r="O43" s="103" t="s">
        <v>391</v>
      </c>
      <c r="P43" s="106"/>
      <c r="Q43" s="26" t="s">
        <v>414</v>
      </c>
      <c r="R43" s="3" t="s">
        <v>413</v>
      </c>
      <c r="S43" s="127">
        <f t="shared" si="0"/>
        <v>43524</v>
      </c>
    </row>
    <row r="44" spans="1:19" ht="33.75" customHeight="1" x14ac:dyDescent="0.2">
      <c r="A44" s="24" t="s">
        <v>695</v>
      </c>
      <c r="B44" s="24" t="s">
        <v>387</v>
      </c>
      <c r="C44" s="26" t="s">
        <v>831</v>
      </c>
      <c r="D44" s="26"/>
      <c r="E44" s="26" t="s">
        <v>408</v>
      </c>
      <c r="F44" s="24"/>
      <c r="G44" s="24"/>
      <c r="H44" s="103">
        <v>6345.53</v>
      </c>
      <c r="I44" s="104">
        <v>1</v>
      </c>
      <c r="J44" s="104">
        <v>0</v>
      </c>
      <c r="K44" s="108" t="s">
        <v>130</v>
      </c>
      <c r="L44" s="24" t="s">
        <v>395</v>
      </c>
      <c r="M44" s="105">
        <v>43405</v>
      </c>
      <c r="N44" s="105">
        <v>43497</v>
      </c>
      <c r="O44" s="106"/>
      <c r="P44" s="106"/>
      <c r="Q44" s="26" t="s">
        <v>414</v>
      </c>
      <c r="R44" s="3" t="s">
        <v>695</v>
      </c>
      <c r="S44" s="127">
        <f t="shared" si="0"/>
        <v>43524</v>
      </c>
    </row>
    <row r="45" spans="1:19" ht="33.75" customHeight="1" x14ac:dyDescent="0.2">
      <c r="A45" s="24" t="s">
        <v>1052</v>
      </c>
      <c r="B45" s="24" t="s">
        <v>387</v>
      </c>
      <c r="C45" s="26" t="s">
        <v>1053</v>
      </c>
      <c r="D45" s="26"/>
      <c r="E45" s="26" t="s">
        <v>408</v>
      </c>
      <c r="F45" s="24"/>
      <c r="G45" s="24"/>
      <c r="H45" s="103">
        <v>275.89</v>
      </c>
      <c r="I45" s="104">
        <v>1</v>
      </c>
      <c r="J45" s="104">
        <v>0</v>
      </c>
      <c r="K45" s="108" t="s">
        <v>1118</v>
      </c>
      <c r="L45" s="24" t="s">
        <v>395</v>
      </c>
      <c r="M45" s="105">
        <v>43405</v>
      </c>
      <c r="N45" s="105">
        <v>43497</v>
      </c>
      <c r="O45" s="106"/>
      <c r="P45" s="106"/>
      <c r="Q45" s="26" t="s">
        <v>414</v>
      </c>
      <c r="R45" s="3" t="s">
        <v>1052</v>
      </c>
      <c r="S45" s="127">
        <f t="shared" si="0"/>
        <v>43524</v>
      </c>
    </row>
    <row r="46" spans="1:19" ht="12.75" thickBot="1" x14ac:dyDescent="0.25">
      <c r="A46" s="141" t="s">
        <v>634</v>
      </c>
      <c r="B46" s="141"/>
      <c r="C46" s="141"/>
      <c r="D46" s="141"/>
      <c r="E46" s="141"/>
      <c r="F46" s="141"/>
      <c r="G46" s="141"/>
      <c r="H46" s="111">
        <f>SUM(H13:H45)</f>
        <v>188799.72</v>
      </c>
      <c r="I46" s="112">
        <f>SUMPRODUCT(H13:H45,I13:I45)</f>
        <v>83570.700000000012</v>
      </c>
      <c r="J46" s="112">
        <f>SUMPRODUCT(H13:H45,J13:J45)</f>
        <v>105229.02</v>
      </c>
      <c r="K46" s="113"/>
      <c r="L46" s="114"/>
      <c r="M46" s="115"/>
      <c r="N46" s="115"/>
      <c r="O46" s="115"/>
      <c r="P46" s="114"/>
      <c r="Q46" s="114"/>
    </row>
    <row r="47" spans="1:19" ht="15.75" customHeight="1" thickBot="1" x14ac:dyDescent="0.25">
      <c r="A47" s="101">
        <v>2</v>
      </c>
      <c r="B47" s="138" t="s">
        <v>635</v>
      </c>
      <c r="C47" s="139"/>
      <c r="D47" s="139"/>
      <c r="E47" s="139"/>
      <c r="F47" s="139"/>
      <c r="G47" s="139"/>
      <c r="H47" s="139"/>
      <c r="I47" s="139"/>
      <c r="J47" s="139"/>
      <c r="K47" s="139"/>
      <c r="L47" s="139"/>
      <c r="M47" s="139"/>
      <c r="N47" s="139"/>
      <c r="O47" s="139"/>
      <c r="P47" s="139"/>
      <c r="Q47" s="140"/>
    </row>
    <row r="48" spans="1:19" ht="33.75" customHeight="1" x14ac:dyDescent="0.2">
      <c r="A48" s="24" t="s">
        <v>441</v>
      </c>
      <c r="B48" s="24" t="s">
        <v>387</v>
      </c>
      <c r="C48" s="26" t="s">
        <v>675</v>
      </c>
      <c r="D48" s="26"/>
      <c r="E48" s="26" t="s">
        <v>404</v>
      </c>
      <c r="F48" s="24">
        <v>2</v>
      </c>
      <c r="G48" s="24" t="s">
        <v>442</v>
      </c>
      <c r="H48" s="103">
        <v>1198.02</v>
      </c>
      <c r="I48" s="104">
        <v>1</v>
      </c>
      <c r="J48" s="104">
        <v>0</v>
      </c>
      <c r="K48" s="108" t="s">
        <v>652</v>
      </c>
      <c r="L48" s="24" t="s">
        <v>406</v>
      </c>
      <c r="M48" s="105">
        <v>41710</v>
      </c>
      <c r="N48" s="105">
        <v>41834</v>
      </c>
      <c r="O48" s="103" t="s">
        <v>644</v>
      </c>
      <c r="P48" s="106" t="s">
        <v>443</v>
      </c>
      <c r="Q48" s="26" t="s">
        <v>412</v>
      </c>
      <c r="R48" s="3" t="s">
        <v>73</v>
      </c>
      <c r="S48" s="127">
        <f t="shared" si="0"/>
        <v>41851</v>
      </c>
    </row>
    <row r="49" spans="1:19" ht="33.75" customHeight="1" x14ac:dyDescent="0.2">
      <c r="A49" s="24" t="s">
        <v>488</v>
      </c>
      <c r="B49" s="24" t="s">
        <v>387</v>
      </c>
      <c r="C49" s="26" t="s">
        <v>832</v>
      </c>
      <c r="D49" s="26"/>
      <c r="E49" s="26" t="s">
        <v>404</v>
      </c>
      <c r="F49" s="24"/>
      <c r="G49" s="24" t="s">
        <v>31</v>
      </c>
      <c r="H49" s="103">
        <v>721.54</v>
      </c>
      <c r="I49" s="104">
        <v>1</v>
      </c>
      <c r="J49" s="104">
        <v>0</v>
      </c>
      <c r="K49" s="108" t="s">
        <v>136</v>
      </c>
      <c r="L49" s="24" t="s">
        <v>406</v>
      </c>
      <c r="M49" s="105" t="s">
        <v>31</v>
      </c>
      <c r="N49" s="105" t="s">
        <v>31</v>
      </c>
      <c r="O49" s="103" t="s">
        <v>650</v>
      </c>
      <c r="P49" s="106" t="s">
        <v>435</v>
      </c>
      <c r="Q49" s="26" t="s">
        <v>393</v>
      </c>
      <c r="R49" s="3" t="s">
        <v>137</v>
      </c>
      <c r="S49" s="127" t="str">
        <f t="shared" si="0"/>
        <v/>
      </c>
    </row>
    <row r="50" spans="1:19" ht="33.75" customHeight="1" x14ac:dyDescent="0.2">
      <c r="A50" s="24" t="s">
        <v>588</v>
      </c>
      <c r="B50" s="24" t="s">
        <v>569</v>
      </c>
      <c r="C50" s="26" t="s">
        <v>833</v>
      </c>
      <c r="D50" s="109"/>
      <c r="E50" s="26" t="s">
        <v>404</v>
      </c>
      <c r="F50" s="24"/>
      <c r="G50" s="24" t="s">
        <v>589</v>
      </c>
      <c r="H50" s="103">
        <v>566.55999999999995</v>
      </c>
      <c r="I50" s="104">
        <v>1</v>
      </c>
      <c r="J50" s="104">
        <v>0</v>
      </c>
      <c r="K50" s="110" t="s">
        <v>322</v>
      </c>
      <c r="L50" s="24" t="s">
        <v>406</v>
      </c>
      <c r="M50" s="105">
        <v>41858</v>
      </c>
      <c r="N50" s="105">
        <v>42172</v>
      </c>
      <c r="O50" s="103" t="s">
        <v>644</v>
      </c>
      <c r="P50" s="106" t="s">
        <v>590</v>
      </c>
      <c r="Q50" s="26" t="s">
        <v>412</v>
      </c>
      <c r="R50" s="3" t="s">
        <v>323</v>
      </c>
      <c r="S50" s="127">
        <f t="shared" si="0"/>
        <v>42185</v>
      </c>
    </row>
    <row r="51" spans="1:19" ht="33.75" customHeight="1" x14ac:dyDescent="0.2">
      <c r="A51" s="24" t="s">
        <v>513</v>
      </c>
      <c r="B51" s="24" t="s">
        <v>387</v>
      </c>
      <c r="C51" s="26" t="s">
        <v>834</v>
      </c>
      <c r="D51" s="26"/>
      <c r="E51" s="26" t="s">
        <v>404</v>
      </c>
      <c r="F51" s="24"/>
      <c r="G51" s="24" t="s">
        <v>31</v>
      </c>
      <c r="H51" s="103">
        <v>428.49</v>
      </c>
      <c r="I51" s="104">
        <v>1</v>
      </c>
      <c r="J51" s="104">
        <v>0</v>
      </c>
      <c r="K51" s="108" t="s">
        <v>186</v>
      </c>
      <c r="L51" s="24" t="s">
        <v>406</v>
      </c>
      <c r="M51" s="105" t="s">
        <v>31</v>
      </c>
      <c r="N51" s="105" t="s">
        <v>31</v>
      </c>
      <c r="O51" s="103" t="s">
        <v>650</v>
      </c>
      <c r="P51" s="106" t="s">
        <v>435</v>
      </c>
      <c r="Q51" s="26" t="s">
        <v>393</v>
      </c>
      <c r="R51" s="3" t="s">
        <v>187</v>
      </c>
      <c r="S51" s="127" t="str">
        <f t="shared" si="0"/>
        <v/>
      </c>
    </row>
    <row r="52" spans="1:19" ht="33.75" customHeight="1" x14ac:dyDescent="0.2">
      <c r="A52" s="24" t="s">
        <v>615</v>
      </c>
      <c r="B52" s="24" t="s">
        <v>610</v>
      </c>
      <c r="C52" s="26" t="s">
        <v>676</v>
      </c>
      <c r="D52" s="109"/>
      <c r="E52" s="26" t="s">
        <v>404</v>
      </c>
      <c r="F52" s="24">
        <v>6</v>
      </c>
      <c r="G52" s="24" t="s">
        <v>616</v>
      </c>
      <c r="H52" s="103">
        <v>109.31</v>
      </c>
      <c r="I52" s="104">
        <v>1</v>
      </c>
      <c r="J52" s="104">
        <v>0</v>
      </c>
      <c r="K52" s="110" t="s">
        <v>653</v>
      </c>
      <c r="L52" s="24" t="s">
        <v>406</v>
      </c>
      <c r="M52" s="105">
        <v>42479</v>
      </c>
      <c r="N52" s="105">
        <v>42704</v>
      </c>
      <c r="O52" s="103" t="s">
        <v>644</v>
      </c>
      <c r="P52" s="106" t="s">
        <v>617</v>
      </c>
      <c r="Q52" s="26" t="s">
        <v>412</v>
      </c>
      <c r="R52" s="3" t="s">
        <v>354</v>
      </c>
      <c r="S52" s="127">
        <f t="shared" si="0"/>
        <v>42704</v>
      </c>
    </row>
    <row r="53" spans="1:19" ht="33.75" customHeight="1" x14ac:dyDescent="0.2">
      <c r="A53" s="24" t="s">
        <v>625</v>
      </c>
      <c r="B53" s="24" t="s">
        <v>610</v>
      </c>
      <c r="C53" s="26" t="s">
        <v>677</v>
      </c>
      <c r="D53" s="109"/>
      <c r="E53" s="26" t="s">
        <v>404</v>
      </c>
      <c r="F53" s="24">
        <v>5</v>
      </c>
      <c r="G53" s="24" t="s">
        <v>686</v>
      </c>
      <c r="H53" s="103">
        <v>106.35</v>
      </c>
      <c r="I53" s="104">
        <v>1</v>
      </c>
      <c r="J53" s="104">
        <v>0</v>
      </c>
      <c r="K53" s="110" t="s">
        <v>654</v>
      </c>
      <c r="L53" s="24" t="s">
        <v>406</v>
      </c>
      <c r="M53" s="105">
        <v>43027</v>
      </c>
      <c r="N53" s="105">
        <v>43342</v>
      </c>
      <c r="O53" s="103" t="s">
        <v>644</v>
      </c>
      <c r="P53" s="106" t="s">
        <v>435</v>
      </c>
      <c r="Q53" s="26" t="s">
        <v>393</v>
      </c>
      <c r="R53" s="3" t="s">
        <v>365</v>
      </c>
      <c r="S53" s="127">
        <f t="shared" si="0"/>
        <v>43343</v>
      </c>
    </row>
    <row r="54" spans="1:19" ht="33.75" customHeight="1" x14ac:dyDescent="0.2">
      <c r="A54" s="24" t="s">
        <v>415</v>
      </c>
      <c r="B54" s="24" t="s">
        <v>387</v>
      </c>
      <c r="C54" s="26" t="s">
        <v>835</v>
      </c>
      <c r="D54" s="26"/>
      <c r="E54" s="26" t="s">
        <v>404</v>
      </c>
      <c r="F54" s="24"/>
      <c r="G54" s="24" t="s">
        <v>416</v>
      </c>
      <c r="H54" s="103">
        <v>4499.46</v>
      </c>
      <c r="I54" s="104">
        <v>1</v>
      </c>
      <c r="J54" s="104">
        <v>0</v>
      </c>
      <c r="K54" s="108" t="s">
        <v>740</v>
      </c>
      <c r="L54" s="24" t="s">
        <v>406</v>
      </c>
      <c r="M54" s="105" t="s">
        <v>31</v>
      </c>
      <c r="N54" s="105">
        <v>40935</v>
      </c>
      <c r="O54" s="103" t="s">
        <v>644</v>
      </c>
      <c r="P54" s="106" t="s">
        <v>417</v>
      </c>
      <c r="Q54" s="26" t="s">
        <v>412</v>
      </c>
      <c r="R54" s="3" t="s">
        <v>39</v>
      </c>
      <c r="S54" s="127">
        <f t="shared" si="0"/>
        <v>40939</v>
      </c>
    </row>
    <row r="55" spans="1:19" ht="33.75" customHeight="1" x14ac:dyDescent="0.2">
      <c r="A55" s="24" t="s">
        <v>507</v>
      </c>
      <c r="B55" s="24" t="s">
        <v>387</v>
      </c>
      <c r="C55" s="26" t="s">
        <v>836</v>
      </c>
      <c r="D55" s="26"/>
      <c r="E55" s="26" t="s">
        <v>404</v>
      </c>
      <c r="F55" s="24"/>
      <c r="G55" s="24" t="s">
        <v>508</v>
      </c>
      <c r="H55" s="103">
        <v>252.81</v>
      </c>
      <c r="I55" s="104">
        <v>1</v>
      </c>
      <c r="J55" s="104">
        <v>0</v>
      </c>
      <c r="K55" s="108" t="s">
        <v>170</v>
      </c>
      <c r="L55" s="24" t="s">
        <v>406</v>
      </c>
      <c r="M55" s="105" t="s">
        <v>31</v>
      </c>
      <c r="N55" s="105" t="s">
        <v>31</v>
      </c>
      <c r="O55" s="103" t="s">
        <v>650</v>
      </c>
      <c r="P55" s="106" t="s">
        <v>435</v>
      </c>
      <c r="Q55" s="26" t="s">
        <v>412</v>
      </c>
      <c r="R55" s="3" t="s">
        <v>171</v>
      </c>
      <c r="S55" s="127" t="str">
        <f t="shared" si="0"/>
        <v/>
      </c>
    </row>
    <row r="56" spans="1:19" ht="33.75" customHeight="1" x14ac:dyDescent="0.2">
      <c r="A56" s="24" t="s">
        <v>509</v>
      </c>
      <c r="B56" s="24" t="s">
        <v>387</v>
      </c>
      <c r="C56" s="26" t="s">
        <v>837</v>
      </c>
      <c r="D56" s="26"/>
      <c r="E56" s="26" t="s">
        <v>404</v>
      </c>
      <c r="F56" s="24"/>
      <c r="G56" s="24" t="s">
        <v>391</v>
      </c>
      <c r="H56" s="103">
        <v>0</v>
      </c>
      <c r="I56" s="104">
        <v>1</v>
      </c>
      <c r="J56" s="104">
        <v>0</v>
      </c>
      <c r="K56" s="108" t="s">
        <v>172</v>
      </c>
      <c r="L56" s="24" t="s">
        <v>406</v>
      </c>
      <c r="M56" s="105" t="s">
        <v>31</v>
      </c>
      <c r="N56" s="105" t="s">
        <v>31</v>
      </c>
      <c r="O56" s="103" t="s">
        <v>644</v>
      </c>
      <c r="P56" s="106" t="s">
        <v>31</v>
      </c>
      <c r="Q56" s="26" t="s">
        <v>396</v>
      </c>
      <c r="R56" s="3" t="s">
        <v>173</v>
      </c>
      <c r="S56" s="127" t="str">
        <f t="shared" si="0"/>
        <v/>
      </c>
    </row>
    <row r="57" spans="1:19" ht="33.75" customHeight="1" x14ac:dyDescent="0.2">
      <c r="A57" s="24" t="s">
        <v>175</v>
      </c>
      <c r="B57" s="24" t="s">
        <v>387</v>
      </c>
      <c r="C57" s="26" t="s">
        <v>838</v>
      </c>
      <c r="D57" s="26"/>
      <c r="E57" s="26" t="s">
        <v>404</v>
      </c>
      <c r="F57" s="24"/>
      <c r="G57" s="24"/>
      <c r="H57" s="103">
        <v>0</v>
      </c>
      <c r="I57" s="104">
        <v>1</v>
      </c>
      <c r="J57" s="104">
        <v>0</v>
      </c>
      <c r="K57" s="108" t="s">
        <v>174</v>
      </c>
      <c r="L57" s="24" t="s">
        <v>406</v>
      </c>
      <c r="M57" s="105" t="s">
        <v>31</v>
      </c>
      <c r="N57" s="105" t="s">
        <v>31</v>
      </c>
      <c r="O57" s="103" t="s">
        <v>644</v>
      </c>
      <c r="P57" s="106" t="s">
        <v>31</v>
      </c>
      <c r="Q57" s="26" t="s">
        <v>396</v>
      </c>
      <c r="R57" s="3" t="s">
        <v>175</v>
      </c>
      <c r="S57" s="127" t="str">
        <f t="shared" si="0"/>
        <v/>
      </c>
    </row>
    <row r="58" spans="1:19" ht="33.75" customHeight="1" x14ac:dyDescent="0.2">
      <c r="A58" s="24" t="s">
        <v>177</v>
      </c>
      <c r="B58" s="24" t="s">
        <v>387</v>
      </c>
      <c r="C58" s="26" t="s">
        <v>839</v>
      </c>
      <c r="D58" s="26"/>
      <c r="E58" s="26" t="s">
        <v>404</v>
      </c>
      <c r="F58" s="24"/>
      <c r="G58" s="24"/>
      <c r="H58" s="103">
        <v>0</v>
      </c>
      <c r="I58" s="104">
        <v>1</v>
      </c>
      <c r="J58" s="104">
        <v>0</v>
      </c>
      <c r="K58" s="108" t="s">
        <v>176</v>
      </c>
      <c r="L58" s="24" t="s">
        <v>406</v>
      </c>
      <c r="M58" s="105" t="s">
        <v>31</v>
      </c>
      <c r="N58" s="105" t="s">
        <v>31</v>
      </c>
      <c r="O58" s="103" t="s">
        <v>650</v>
      </c>
      <c r="P58" s="106" t="s">
        <v>31</v>
      </c>
      <c r="Q58" s="26" t="s">
        <v>396</v>
      </c>
      <c r="R58" s="3" t="s">
        <v>177</v>
      </c>
      <c r="S58" s="127" t="str">
        <f t="shared" si="0"/>
        <v/>
      </c>
    </row>
    <row r="59" spans="1:19" ht="33.75" customHeight="1" x14ac:dyDescent="0.2">
      <c r="A59" s="24" t="s">
        <v>179</v>
      </c>
      <c r="B59" s="24" t="s">
        <v>387</v>
      </c>
      <c r="C59" s="26" t="s">
        <v>840</v>
      </c>
      <c r="D59" s="26"/>
      <c r="E59" s="26" t="s">
        <v>404</v>
      </c>
      <c r="F59" s="24"/>
      <c r="G59" s="24" t="s">
        <v>391</v>
      </c>
      <c r="H59" s="103">
        <v>0</v>
      </c>
      <c r="I59" s="104">
        <v>1</v>
      </c>
      <c r="J59" s="104">
        <v>0</v>
      </c>
      <c r="K59" s="108" t="s">
        <v>178</v>
      </c>
      <c r="L59" s="24" t="s">
        <v>406</v>
      </c>
      <c r="M59" s="105" t="s">
        <v>31</v>
      </c>
      <c r="N59" s="105" t="s">
        <v>31</v>
      </c>
      <c r="O59" s="103" t="s">
        <v>650</v>
      </c>
      <c r="P59" s="106" t="s">
        <v>31</v>
      </c>
      <c r="Q59" s="26" t="s">
        <v>396</v>
      </c>
      <c r="R59" s="3" t="s">
        <v>179</v>
      </c>
      <c r="S59" s="127" t="str">
        <f t="shared" si="0"/>
        <v/>
      </c>
    </row>
    <row r="60" spans="1:19" ht="33.75" customHeight="1" x14ac:dyDescent="0.2">
      <c r="A60" s="24" t="s">
        <v>75</v>
      </c>
      <c r="B60" s="24" t="s">
        <v>387</v>
      </c>
      <c r="C60" s="26" t="s">
        <v>841</v>
      </c>
      <c r="D60" s="26"/>
      <c r="E60" s="26" t="s">
        <v>404</v>
      </c>
      <c r="F60" s="24"/>
      <c r="G60" s="24" t="s">
        <v>442</v>
      </c>
      <c r="H60" s="103">
        <v>652.1</v>
      </c>
      <c r="I60" s="104">
        <v>1</v>
      </c>
      <c r="J60" s="104">
        <v>0</v>
      </c>
      <c r="K60" s="108" t="s">
        <v>74</v>
      </c>
      <c r="L60" s="24" t="s">
        <v>406</v>
      </c>
      <c r="M60" s="105">
        <v>41701</v>
      </c>
      <c r="N60" s="105">
        <v>41934</v>
      </c>
      <c r="O60" s="103" t="s">
        <v>644</v>
      </c>
      <c r="P60" s="106" t="s">
        <v>444</v>
      </c>
      <c r="Q60" s="26" t="s">
        <v>412</v>
      </c>
      <c r="R60" s="3" t="s">
        <v>75</v>
      </c>
      <c r="S60" s="127">
        <f t="shared" si="0"/>
        <v>41943</v>
      </c>
    </row>
    <row r="61" spans="1:19" ht="33.75" customHeight="1" x14ac:dyDescent="0.2">
      <c r="A61" s="24" t="s">
        <v>76</v>
      </c>
      <c r="B61" s="24" t="s">
        <v>387</v>
      </c>
      <c r="C61" s="26" t="s">
        <v>675</v>
      </c>
      <c r="D61" s="26"/>
      <c r="E61" s="26" t="s">
        <v>404</v>
      </c>
      <c r="F61" s="24">
        <v>4</v>
      </c>
      <c r="G61" s="24" t="s">
        <v>445</v>
      </c>
      <c r="H61" s="103">
        <v>299.54000000000002</v>
      </c>
      <c r="I61" s="104">
        <v>1</v>
      </c>
      <c r="J61" s="104">
        <v>0</v>
      </c>
      <c r="K61" s="108" t="s">
        <v>655</v>
      </c>
      <c r="L61" s="24" t="s">
        <v>406</v>
      </c>
      <c r="M61" s="105">
        <v>42468</v>
      </c>
      <c r="N61" s="105">
        <v>42632</v>
      </c>
      <c r="O61" s="103" t="s">
        <v>644</v>
      </c>
      <c r="P61" s="106" t="s">
        <v>435</v>
      </c>
      <c r="Q61" s="26" t="s">
        <v>412</v>
      </c>
      <c r="R61" s="3" t="s">
        <v>76</v>
      </c>
      <c r="S61" s="127">
        <f t="shared" si="0"/>
        <v>42643</v>
      </c>
    </row>
    <row r="62" spans="1:19" ht="33.75" customHeight="1" x14ac:dyDescent="0.2">
      <c r="A62" s="24" t="s">
        <v>80</v>
      </c>
      <c r="B62" s="24" t="s">
        <v>387</v>
      </c>
      <c r="C62" s="26" t="s">
        <v>842</v>
      </c>
      <c r="D62" s="26"/>
      <c r="E62" s="26" t="s">
        <v>404</v>
      </c>
      <c r="F62" s="24"/>
      <c r="G62" s="24" t="s">
        <v>446</v>
      </c>
      <c r="H62" s="103">
        <v>372.46</v>
      </c>
      <c r="I62" s="104">
        <v>1</v>
      </c>
      <c r="J62" s="104">
        <v>0</v>
      </c>
      <c r="K62" s="108" t="s">
        <v>79</v>
      </c>
      <c r="L62" s="24" t="s">
        <v>406</v>
      </c>
      <c r="M62" s="105">
        <v>43166</v>
      </c>
      <c r="N62" s="105">
        <v>43235</v>
      </c>
      <c r="O62" s="103" t="s">
        <v>644</v>
      </c>
      <c r="P62" s="106" t="s">
        <v>435</v>
      </c>
      <c r="Q62" s="26" t="s">
        <v>412</v>
      </c>
      <c r="R62" s="3" t="s">
        <v>80</v>
      </c>
      <c r="S62" s="127">
        <f t="shared" si="0"/>
        <v>43251</v>
      </c>
    </row>
    <row r="63" spans="1:19" ht="33.75" customHeight="1" x14ac:dyDescent="0.2">
      <c r="A63" s="24" t="s">
        <v>83</v>
      </c>
      <c r="B63" s="24" t="s">
        <v>387</v>
      </c>
      <c r="C63" s="26" t="s">
        <v>843</v>
      </c>
      <c r="D63" s="26"/>
      <c r="E63" s="26" t="s">
        <v>404</v>
      </c>
      <c r="F63" s="24">
        <v>3</v>
      </c>
      <c r="G63" s="24" t="s">
        <v>447</v>
      </c>
      <c r="H63" s="103">
        <v>52.08</v>
      </c>
      <c r="I63" s="104">
        <v>1</v>
      </c>
      <c r="J63" s="104">
        <v>0</v>
      </c>
      <c r="K63" s="108" t="s">
        <v>656</v>
      </c>
      <c r="L63" s="24" t="s">
        <v>406</v>
      </c>
      <c r="M63" s="105">
        <v>42599</v>
      </c>
      <c r="N63" s="105">
        <v>42695</v>
      </c>
      <c r="O63" s="103" t="s">
        <v>644</v>
      </c>
      <c r="P63" s="106" t="s">
        <v>1084</v>
      </c>
      <c r="Q63" s="26" t="s">
        <v>412</v>
      </c>
      <c r="R63" s="3" t="s">
        <v>83</v>
      </c>
      <c r="S63" s="127">
        <f t="shared" si="0"/>
        <v>42704</v>
      </c>
    </row>
    <row r="64" spans="1:19" ht="33.75" customHeight="1" x14ac:dyDescent="0.2">
      <c r="A64" s="24" t="s">
        <v>105</v>
      </c>
      <c r="B64" s="24" t="s">
        <v>387</v>
      </c>
      <c r="C64" s="26" t="s">
        <v>844</v>
      </c>
      <c r="D64" s="26"/>
      <c r="E64" s="26" t="s">
        <v>404</v>
      </c>
      <c r="F64" s="24"/>
      <c r="G64" s="24" t="s">
        <v>471</v>
      </c>
      <c r="H64" s="103">
        <v>214.32</v>
      </c>
      <c r="I64" s="104">
        <v>1</v>
      </c>
      <c r="J64" s="104">
        <v>0</v>
      </c>
      <c r="K64" s="108" t="s">
        <v>104</v>
      </c>
      <c r="L64" s="24" t="s">
        <v>406</v>
      </c>
      <c r="M64" s="105">
        <v>42514</v>
      </c>
      <c r="N64" s="105">
        <v>42612</v>
      </c>
      <c r="O64" s="103" t="s">
        <v>644</v>
      </c>
      <c r="P64" s="106" t="s">
        <v>472</v>
      </c>
      <c r="Q64" s="26" t="s">
        <v>412</v>
      </c>
      <c r="R64" s="3" t="s">
        <v>105</v>
      </c>
      <c r="S64" s="127">
        <f t="shared" si="0"/>
        <v>42613</v>
      </c>
    </row>
    <row r="65" spans="1:19" ht="33.75" customHeight="1" x14ac:dyDescent="0.2">
      <c r="A65" s="24" t="s">
        <v>238</v>
      </c>
      <c r="B65" s="24" t="s">
        <v>387</v>
      </c>
      <c r="C65" s="26" t="s">
        <v>845</v>
      </c>
      <c r="D65" s="26"/>
      <c r="E65" s="26" t="s">
        <v>404</v>
      </c>
      <c r="F65" s="24"/>
      <c r="G65" s="24" t="s">
        <v>543</v>
      </c>
      <c r="H65" s="103">
        <v>110.03</v>
      </c>
      <c r="I65" s="104">
        <v>1</v>
      </c>
      <c r="J65" s="104">
        <v>0</v>
      </c>
      <c r="K65" s="108" t="s">
        <v>657</v>
      </c>
      <c r="L65" s="24" t="s">
        <v>406</v>
      </c>
      <c r="M65" s="105">
        <v>42493</v>
      </c>
      <c r="N65" s="105">
        <v>42627</v>
      </c>
      <c r="O65" s="103" t="s">
        <v>644</v>
      </c>
      <c r="P65" s="106" t="s">
        <v>544</v>
      </c>
      <c r="Q65" s="26" t="s">
        <v>412</v>
      </c>
      <c r="R65" s="3" t="s">
        <v>238</v>
      </c>
      <c r="S65" s="127">
        <f t="shared" si="0"/>
        <v>42643</v>
      </c>
    </row>
    <row r="66" spans="1:19" ht="33.75" customHeight="1" x14ac:dyDescent="0.2">
      <c r="A66" s="24" t="s">
        <v>239</v>
      </c>
      <c r="B66" s="24" t="s">
        <v>387</v>
      </c>
      <c r="C66" s="26" t="s">
        <v>846</v>
      </c>
      <c r="D66" s="26"/>
      <c r="E66" s="26" t="s">
        <v>404</v>
      </c>
      <c r="F66" s="24">
        <v>3</v>
      </c>
      <c r="G66" s="24" t="s">
        <v>545</v>
      </c>
      <c r="H66" s="103">
        <v>68.19</v>
      </c>
      <c r="I66" s="104">
        <v>1</v>
      </c>
      <c r="J66" s="104">
        <v>0</v>
      </c>
      <c r="K66" s="108" t="s">
        <v>658</v>
      </c>
      <c r="L66" s="24" t="s">
        <v>406</v>
      </c>
      <c r="M66" s="105">
        <v>42493</v>
      </c>
      <c r="N66" s="105">
        <v>42626</v>
      </c>
      <c r="O66" s="103" t="s">
        <v>644</v>
      </c>
      <c r="P66" s="106" t="s">
        <v>546</v>
      </c>
      <c r="Q66" s="26" t="s">
        <v>412</v>
      </c>
      <c r="R66" s="3" t="s">
        <v>239</v>
      </c>
      <c r="S66" s="127">
        <f t="shared" si="0"/>
        <v>42643</v>
      </c>
    </row>
    <row r="67" spans="1:19" ht="33.75" customHeight="1" x14ac:dyDescent="0.2">
      <c r="A67" s="24" t="s">
        <v>241</v>
      </c>
      <c r="B67" s="24" t="s">
        <v>387</v>
      </c>
      <c r="C67" s="26" t="s">
        <v>847</v>
      </c>
      <c r="D67" s="26"/>
      <c r="E67" s="26" t="s">
        <v>404</v>
      </c>
      <c r="F67" s="24">
        <v>6</v>
      </c>
      <c r="G67" s="24" t="s">
        <v>240</v>
      </c>
      <c r="H67" s="103">
        <v>3804.6</v>
      </c>
      <c r="I67" s="104">
        <v>1</v>
      </c>
      <c r="J67" s="104">
        <v>0</v>
      </c>
      <c r="K67" s="108" t="s">
        <v>659</v>
      </c>
      <c r="L67" s="24" t="s">
        <v>406</v>
      </c>
      <c r="M67" s="105">
        <v>42493</v>
      </c>
      <c r="N67" s="105">
        <v>42622</v>
      </c>
      <c r="O67" s="103" t="s">
        <v>644</v>
      </c>
      <c r="P67" s="106" t="s">
        <v>547</v>
      </c>
      <c r="Q67" s="26" t="s">
        <v>412</v>
      </c>
      <c r="R67" s="3" t="s">
        <v>241</v>
      </c>
      <c r="S67" s="127">
        <f t="shared" si="0"/>
        <v>42643</v>
      </c>
    </row>
    <row r="68" spans="1:19" ht="33.75" customHeight="1" x14ac:dyDescent="0.2">
      <c r="A68" s="24" t="s">
        <v>243</v>
      </c>
      <c r="B68" s="24" t="s">
        <v>387</v>
      </c>
      <c r="C68" s="26" t="s">
        <v>848</v>
      </c>
      <c r="D68" s="26"/>
      <c r="E68" s="26" t="s">
        <v>404</v>
      </c>
      <c r="F68" s="24">
        <v>4</v>
      </c>
      <c r="G68" s="24" t="s">
        <v>242</v>
      </c>
      <c r="H68" s="103">
        <v>779.58</v>
      </c>
      <c r="I68" s="104">
        <v>1</v>
      </c>
      <c r="J68" s="104">
        <v>0</v>
      </c>
      <c r="K68" s="108" t="s">
        <v>660</v>
      </c>
      <c r="L68" s="24" t="s">
        <v>406</v>
      </c>
      <c r="M68" s="105">
        <v>42493</v>
      </c>
      <c r="N68" s="105">
        <v>42549</v>
      </c>
      <c r="O68" s="103" t="s">
        <v>644</v>
      </c>
      <c r="P68" s="106" t="s">
        <v>435</v>
      </c>
      <c r="Q68" s="26" t="s">
        <v>393</v>
      </c>
      <c r="R68" s="3" t="s">
        <v>243</v>
      </c>
      <c r="S68" s="127">
        <f t="shared" si="0"/>
        <v>42551</v>
      </c>
    </row>
    <row r="69" spans="1:19" ht="33.75" customHeight="1" x14ac:dyDescent="0.2">
      <c r="A69" s="24" t="s">
        <v>246</v>
      </c>
      <c r="B69" s="24" t="s">
        <v>387</v>
      </c>
      <c r="C69" s="26" t="s">
        <v>849</v>
      </c>
      <c r="D69" s="26"/>
      <c r="E69" s="26" t="s">
        <v>404</v>
      </c>
      <c r="F69" s="24"/>
      <c r="G69" s="24" t="s">
        <v>549</v>
      </c>
      <c r="H69" s="103">
        <v>429.07</v>
      </c>
      <c r="I69" s="104">
        <v>1</v>
      </c>
      <c r="J69" s="104">
        <v>0</v>
      </c>
      <c r="K69" s="108" t="s">
        <v>245</v>
      </c>
      <c r="L69" s="24" t="s">
        <v>406</v>
      </c>
      <c r="M69" s="105">
        <v>42493</v>
      </c>
      <c r="N69" s="105">
        <v>43171</v>
      </c>
      <c r="O69" s="103" t="s">
        <v>644</v>
      </c>
      <c r="P69" s="106" t="s">
        <v>435</v>
      </c>
      <c r="Q69" s="26" t="s">
        <v>393</v>
      </c>
      <c r="R69" s="3" t="s">
        <v>246</v>
      </c>
      <c r="S69" s="127">
        <f t="shared" si="0"/>
        <v>43190</v>
      </c>
    </row>
    <row r="70" spans="1:19" ht="33.75" customHeight="1" x14ac:dyDescent="0.2">
      <c r="A70" s="24" t="s">
        <v>248</v>
      </c>
      <c r="B70" s="24" t="s">
        <v>387</v>
      </c>
      <c r="C70" s="26" t="s">
        <v>850</v>
      </c>
      <c r="D70" s="26"/>
      <c r="E70" s="26" t="s">
        <v>404</v>
      </c>
      <c r="F70" s="24"/>
      <c r="G70" s="24" t="s">
        <v>550</v>
      </c>
      <c r="H70" s="103">
        <v>6.52</v>
      </c>
      <c r="I70" s="104">
        <v>1</v>
      </c>
      <c r="J70" s="104">
        <v>0</v>
      </c>
      <c r="K70" s="108" t="s">
        <v>247</v>
      </c>
      <c r="L70" s="24" t="s">
        <v>406</v>
      </c>
      <c r="M70" s="105">
        <v>42493</v>
      </c>
      <c r="N70" s="105">
        <v>42381</v>
      </c>
      <c r="O70" s="103" t="s">
        <v>644</v>
      </c>
      <c r="P70" s="106" t="s">
        <v>551</v>
      </c>
      <c r="Q70" s="26" t="s">
        <v>412</v>
      </c>
      <c r="R70" s="3" t="s">
        <v>248</v>
      </c>
      <c r="S70" s="127">
        <f t="shared" si="0"/>
        <v>42400</v>
      </c>
    </row>
    <row r="71" spans="1:19" ht="33.75" customHeight="1" x14ac:dyDescent="0.2">
      <c r="A71" s="24" t="s">
        <v>249</v>
      </c>
      <c r="B71" s="24" t="s">
        <v>387</v>
      </c>
      <c r="C71" s="26" t="s">
        <v>851</v>
      </c>
      <c r="D71" s="26"/>
      <c r="E71" s="26" t="s">
        <v>404</v>
      </c>
      <c r="F71" s="24">
        <v>2</v>
      </c>
      <c r="G71" s="24" t="s">
        <v>552</v>
      </c>
      <c r="H71" s="103">
        <v>4.63</v>
      </c>
      <c r="I71" s="104">
        <v>1</v>
      </c>
      <c r="J71" s="104">
        <v>0</v>
      </c>
      <c r="K71" s="108" t="s">
        <v>661</v>
      </c>
      <c r="L71" s="24" t="s">
        <v>406</v>
      </c>
      <c r="M71" s="105">
        <v>42493</v>
      </c>
      <c r="N71" s="105">
        <v>42480</v>
      </c>
      <c r="O71" s="103" t="s">
        <v>644</v>
      </c>
      <c r="P71" s="106" t="s">
        <v>1084</v>
      </c>
      <c r="Q71" s="26" t="s">
        <v>412</v>
      </c>
      <c r="R71" s="3" t="s">
        <v>249</v>
      </c>
      <c r="S71" s="127">
        <f t="shared" si="0"/>
        <v>42490</v>
      </c>
    </row>
    <row r="72" spans="1:19" ht="33.75" customHeight="1" x14ac:dyDescent="0.2">
      <c r="A72" s="24" t="s">
        <v>251</v>
      </c>
      <c r="B72" s="24" t="s">
        <v>387</v>
      </c>
      <c r="C72" s="26" t="s">
        <v>852</v>
      </c>
      <c r="D72" s="26"/>
      <c r="E72" s="26" t="s">
        <v>404</v>
      </c>
      <c r="F72" s="24"/>
      <c r="G72" s="24" t="s">
        <v>553</v>
      </c>
      <c r="H72" s="103">
        <v>7.1</v>
      </c>
      <c r="I72" s="104">
        <v>1</v>
      </c>
      <c r="J72" s="104">
        <v>0</v>
      </c>
      <c r="K72" s="108" t="s">
        <v>250</v>
      </c>
      <c r="L72" s="24" t="s">
        <v>406</v>
      </c>
      <c r="M72" s="105">
        <v>42493</v>
      </c>
      <c r="N72" s="105">
        <v>42612</v>
      </c>
      <c r="O72" s="103" t="s">
        <v>644</v>
      </c>
      <c r="P72" s="106" t="s">
        <v>554</v>
      </c>
      <c r="Q72" s="26" t="s">
        <v>412</v>
      </c>
      <c r="R72" s="3" t="s">
        <v>251</v>
      </c>
      <c r="S72" s="127">
        <f t="shared" si="0"/>
        <v>42613</v>
      </c>
    </row>
    <row r="73" spans="1:19" ht="33.75" customHeight="1" x14ac:dyDescent="0.2">
      <c r="A73" s="24" t="s">
        <v>268</v>
      </c>
      <c r="B73" s="24" t="s">
        <v>387</v>
      </c>
      <c r="C73" s="26" t="s">
        <v>853</v>
      </c>
      <c r="D73" s="109"/>
      <c r="E73" s="26" t="s">
        <v>404</v>
      </c>
      <c r="F73" s="24"/>
      <c r="G73" s="24" t="s">
        <v>561</v>
      </c>
      <c r="H73" s="103">
        <v>90.98</v>
      </c>
      <c r="I73" s="104">
        <v>1</v>
      </c>
      <c r="J73" s="104">
        <v>0</v>
      </c>
      <c r="K73" s="110" t="s">
        <v>267</v>
      </c>
      <c r="L73" s="24" t="s">
        <v>406</v>
      </c>
      <c r="M73" s="105">
        <v>42563</v>
      </c>
      <c r="N73" s="105">
        <v>42643</v>
      </c>
      <c r="O73" s="103" t="s">
        <v>644</v>
      </c>
      <c r="P73" s="106" t="s">
        <v>562</v>
      </c>
      <c r="Q73" s="26" t="s">
        <v>412</v>
      </c>
      <c r="R73" s="3" t="s">
        <v>268</v>
      </c>
      <c r="S73" s="127">
        <f t="shared" si="0"/>
        <v>42643</v>
      </c>
    </row>
    <row r="74" spans="1:19" ht="33.75" customHeight="1" x14ac:dyDescent="0.2">
      <c r="A74" s="24" t="s">
        <v>27</v>
      </c>
      <c r="B74" s="24" t="s">
        <v>387</v>
      </c>
      <c r="C74" s="26" t="s">
        <v>854</v>
      </c>
      <c r="D74" s="26"/>
      <c r="E74" s="26" t="s">
        <v>394</v>
      </c>
      <c r="F74" s="24"/>
      <c r="G74" s="24" t="s">
        <v>391</v>
      </c>
      <c r="H74" s="103">
        <v>0</v>
      </c>
      <c r="I74" s="104">
        <v>1</v>
      </c>
      <c r="J74" s="104">
        <v>0</v>
      </c>
      <c r="K74" s="108" t="s">
        <v>26</v>
      </c>
      <c r="L74" s="24" t="s">
        <v>395</v>
      </c>
      <c r="M74" s="105" t="s">
        <v>31</v>
      </c>
      <c r="N74" s="105" t="s">
        <v>31</v>
      </c>
      <c r="O74" s="103" t="s">
        <v>391</v>
      </c>
      <c r="P74" s="106" t="s">
        <v>31</v>
      </c>
      <c r="Q74" s="26" t="s">
        <v>396</v>
      </c>
      <c r="R74" s="3" t="s">
        <v>27</v>
      </c>
      <c r="S74" s="127" t="str">
        <f t="shared" si="0"/>
        <v/>
      </c>
    </row>
    <row r="75" spans="1:19" ht="33.75" customHeight="1" x14ac:dyDescent="0.2">
      <c r="A75" s="24" t="s">
        <v>38</v>
      </c>
      <c r="B75" s="24" t="s">
        <v>387</v>
      </c>
      <c r="C75" s="26" t="s">
        <v>855</v>
      </c>
      <c r="D75" s="26"/>
      <c r="E75" s="26" t="s">
        <v>404</v>
      </c>
      <c r="F75" s="24"/>
      <c r="G75" s="24" t="s">
        <v>411</v>
      </c>
      <c r="H75" s="103">
        <v>182.56</v>
      </c>
      <c r="I75" s="104">
        <v>1</v>
      </c>
      <c r="J75" s="104">
        <v>0</v>
      </c>
      <c r="K75" s="108" t="s">
        <v>37</v>
      </c>
      <c r="L75" s="24" t="s">
        <v>406</v>
      </c>
      <c r="M75" s="105">
        <v>42773</v>
      </c>
      <c r="N75" s="105">
        <v>42937</v>
      </c>
      <c r="O75" s="103" t="s">
        <v>644</v>
      </c>
      <c r="P75" s="106" t="s">
        <v>1084</v>
      </c>
      <c r="Q75" s="26" t="s">
        <v>412</v>
      </c>
      <c r="R75" s="3" t="s">
        <v>38</v>
      </c>
      <c r="S75" s="127">
        <f t="shared" si="0"/>
        <v>42947</v>
      </c>
    </row>
    <row r="76" spans="1:19" ht="33.75" customHeight="1" x14ac:dyDescent="0.2">
      <c r="A76" s="24" t="s">
        <v>62</v>
      </c>
      <c r="B76" s="24" t="s">
        <v>387</v>
      </c>
      <c r="C76" s="26" t="s">
        <v>856</v>
      </c>
      <c r="D76" s="26"/>
      <c r="E76" s="26" t="s">
        <v>404</v>
      </c>
      <c r="F76" s="24"/>
      <c r="G76" s="24" t="s">
        <v>391</v>
      </c>
      <c r="H76" s="103">
        <v>137.94999999999999</v>
      </c>
      <c r="I76" s="104">
        <v>1</v>
      </c>
      <c r="J76" s="104">
        <v>0</v>
      </c>
      <c r="K76" s="108" t="s">
        <v>61</v>
      </c>
      <c r="L76" s="24" t="s">
        <v>406</v>
      </c>
      <c r="M76" s="105">
        <v>43374</v>
      </c>
      <c r="N76" s="105">
        <v>43466</v>
      </c>
      <c r="O76" s="103" t="s">
        <v>644</v>
      </c>
      <c r="P76" s="106" t="s">
        <v>31</v>
      </c>
      <c r="Q76" s="26" t="s">
        <v>414</v>
      </c>
      <c r="R76" s="3" t="s">
        <v>62</v>
      </c>
      <c r="S76" s="127">
        <f t="shared" si="0"/>
        <v>43496</v>
      </c>
    </row>
    <row r="77" spans="1:19" ht="33.75" customHeight="1" x14ac:dyDescent="0.2">
      <c r="A77" s="24" t="s">
        <v>189</v>
      </c>
      <c r="B77" s="24" t="s">
        <v>387</v>
      </c>
      <c r="C77" s="26" t="s">
        <v>857</v>
      </c>
      <c r="D77" s="26"/>
      <c r="E77" s="24" t="s">
        <v>404</v>
      </c>
      <c r="F77" s="24"/>
      <c r="G77" s="24" t="s">
        <v>790</v>
      </c>
      <c r="H77" s="103">
        <v>1680.24</v>
      </c>
      <c r="I77" s="104">
        <v>1</v>
      </c>
      <c r="J77" s="104">
        <v>0</v>
      </c>
      <c r="K77" s="108" t="s">
        <v>188</v>
      </c>
      <c r="L77" s="24" t="s">
        <v>406</v>
      </c>
      <c r="M77" s="105">
        <v>42594</v>
      </c>
      <c r="N77" s="105">
        <v>42718</v>
      </c>
      <c r="O77" s="103" t="s">
        <v>644</v>
      </c>
      <c r="P77" s="106" t="s">
        <v>435</v>
      </c>
      <c r="Q77" s="26" t="s">
        <v>393</v>
      </c>
      <c r="R77" s="3" t="s">
        <v>189</v>
      </c>
      <c r="S77" s="127">
        <f t="shared" si="0"/>
        <v>42735</v>
      </c>
    </row>
    <row r="78" spans="1:19" ht="33.75" customHeight="1" x14ac:dyDescent="0.2">
      <c r="A78" s="24" t="s">
        <v>57</v>
      </c>
      <c r="B78" s="24" t="s">
        <v>387</v>
      </c>
      <c r="C78" s="26" t="s">
        <v>858</v>
      </c>
      <c r="D78" s="26"/>
      <c r="E78" s="26" t="s">
        <v>404</v>
      </c>
      <c r="F78" s="24"/>
      <c r="G78" s="24" t="s">
        <v>391</v>
      </c>
      <c r="H78" s="103">
        <v>99.77</v>
      </c>
      <c r="I78" s="104">
        <v>1</v>
      </c>
      <c r="J78" s="104">
        <v>0</v>
      </c>
      <c r="K78" s="108" t="s">
        <v>56</v>
      </c>
      <c r="L78" s="24" t="s">
        <v>406</v>
      </c>
      <c r="M78" s="105">
        <v>43374</v>
      </c>
      <c r="N78" s="105">
        <v>43466</v>
      </c>
      <c r="O78" s="103" t="s">
        <v>644</v>
      </c>
      <c r="P78" s="106"/>
      <c r="Q78" s="26" t="s">
        <v>414</v>
      </c>
      <c r="R78" s="3" t="s">
        <v>57</v>
      </c>
      <c r="S78" s="127">
        <f t="shared" si="0"/>
        <v>43496</v>
      </c>
    </row>
    <row r="79" spans="1:19" ht="33.75" customHeight="1" x14ac:dyDescent="0.2">
      <c r="A79" s="24" t="s">
        <v>227</v>
      </c>
      <c r="B79" s="24" t="s">
        <v>387</v>
      </c>
      <c r="C79" s="26" t="s">
        <v>859</v>
      </c>
      <c r="D79" s="26"/>
      <c r="E79" s="26" t="s">
        <v>404</v>
      </c>
      <c r="F79" s="24"/>
      <c r="G79" s="24" t="s">
        <v>690</v>
      </c>
      <c r="H79" s="103">
        <v>8.3000000000000007</v>
      </c>
      <c r="I79" s="104">
        <v>1</v>
      </c>
      <c r="J79" s="104">
        <v>0</v>
      </c>
      <c r="K79" s="108" t="s">
        <v>226</v>
      </c>
      <c r="L79" s="24" t="s">
        <v>406</v>
      </c>
      <c r="M79" s="105">
        <v>43190</v>
      </c>
      <c r="N79" s="105">
        <v>43349</v>
      </c>
      <c r="O79" s="103" t="s">
        <v>644</v>
      </c>
      <c r="P79" s="106" t="s">
        <v>435</v>
      </c>
      <c r="Q79" s="26" t="s">
        <v>393</v>
      </c>
      <c r="R79" s="3" t="s">
        <v>227</v>
      </c>
      <c r="S79" s="127">
        <f t="shared" si="0"/>
        <v>43373</v>
      </c>
    </row>
    <row r="80" spans="1:19" ht="33.75" customHeight="1" x14ac:dyDescent="0.2">
      <c r="A80" s="24" t="s">
        <v>125</v>
      </c>
      <c r="B80" s="24" t="s">
        <v>387</v>
      </c>
      <c r="C80" s="26" t="s">
        <v>860</v>
      </c>
      <c r="D80" s="26"/>
      <c r="E80" s="26" t="s">
        <v>404</v>
      </c>
      <c r="F80" s="24"/>
      <c r="G80" s="24"/>
      <c r="H80" s="103">
        <v>937.08</v>
      </c>
      <c r="I80" s="104">
        <v>1</v>
      </c>
      <c r="J80" s="104">
        <v>0</v>
      </c>
      <c r="K80" s="108" t="s">
        <v>124</v>
      </c>
      <c r="L80" s="24" t="s">
        <v>406</v>
      </c>
      <c r="M80" s="105" t="s">
        <v>31</v>
      </c>
      <c r="N80" s="105" t="s">
        <v>31</v>
      </c>
      <c r="O80" s="103" t="s">
        <v>650</v>
      </c>
      <c r="P80" s="106"/>
      <c r="Q80" s="26" t="s">
        <v>414</v>
      </c>
      <c r="R80" s="3" t="s">
        <v>125</v>
      </c>
      <c r="S80" s="127" t="str">
        <f t="shared" si="0"/>
        <v/>
      </c>
    </row>
    <row r="81" spans="1:19" ht="33.75" customHeight="1" x14ac:dyDescent="0.2">
      <c r="A81" s="24" t="s">
        <v>164</v>
      </c>
      <c r="B81" s="24" t="s">
        <v>387</v>
      </c>
      <c r="C81" s="26" t="s">
        <v>861</v>
      </c>
      <c r="D81" s="26"/>
      <c r="E81" s="26" t="s">
        <v>404</v>
      </c>
      <c r="F81" s="24">
        <v>2</v>
      </c>
      <c r="G81" s="24"/>
      <c r="H81" s="103">
        <v>524.20000000000005</v>
      </c>
      <c r="I81" s="104">
        <v>1</v>
      </c>
      <c r="J81" s="104">
        <v>0</v>
      </c>
      <c r="K81" s="108" t="s">
        <v>662</v>
      </c>
      <c r="L81" s="24" t="s">
        <v>406</v>
      </c>
      <c r="M81" s="105" t="s">
        <v>31</v>
      </c>
      <c r="N81" s="105" t="s">
        <v>31</v>
      </c>
      <c r="O81" s="103" t="s">
        <v>650</v>
      </c>
      <c r="P81" s="106"/>
      <c r="Q81" s="26" t="s">
        <v>414</v>
      </c>
      <c r="R81" s="3" t="s">
        <v>164</v>
      </c>
      <c r="S81" s="127" t="str">
        <f t="shared" ref="S81:S102" si="1">IFERROR(EOMONTH(N81,0),"")</f>
        <v/>
      </c>
    </row>
    <row r="82" spans="1:19" ht="33.75" customHeight="1" x14ac:dyDescent="0.2">
      <c r="A82" s="24" t="s">
        <v>68</v>
      </c>
      <c r="B82" s="24" t="s">
        <v>387</v>
      </c>
      <c r="C82" s="26" t="s">
        <v>862</v>
      </c>
      <c r="D82" s="26"/>
      <c r="E82" s="26" t="s">
        <v>404</v>
      </c>
      <c r="F82" s="24"/>
      <c r="G82" s="24" t="s">
        <v>434</v>
      </c>
      <c r="H82" s="103">
        <v>490.67</v>
      </c>
      <c r="I82" s="104">
        <v>1</v>
      </c>
      <c r="J82" s="104">
        <v>0</v>
      </c>
      <c r="K82" s="108" t="s">
        <v>67</v>
      </c>
      <c r="L82" s="24" t="s">
        <v>406</v>
      </c>
      <c r="M82" s="105" t="s">
        <v>31</v>
      </c>
      <c r="N82" s="105">
        <v>42734</v>
      </c>
      <c r="O82" s="103" t="s">
        <v>644</v>
      </c>
      <c r="P82" s="106" t="s">
        <v>435</v>
      </c>
      <c r="Q82" s="26" t="s">
        <v>412</v>
      </c>
      <c r="R82" s="3" t="s">
        <v>68</v>
      </c>
      <c r="S82" s="127">
        <f t="shared" si="1"/>
        <v>42735</v>
      </c>
    </row>
    <row r="83" spans="1:19" ht="33.75" customHeight="1" x14ac:dyDescent="0.2">
      <c r="A83" s="24" t="s">
        <v>111</v>
      </c>
      <c r="B83" s="24" t="s">
        <v>387</v>
      </c>
      <c r="C83" s="26" t="s">
        <v>863</v>
      </c>
      <c r="D83" s="26"/>
      <c r="E83" s="26" t="s">
        <v>404</v>
      </c>
      <c r="F83" s="24"/>
      <c r="G83" s="24" t="s">
        <v>477</v>
      </c>
      <c r="H83" s="103">
        <v>269.86</v>
      </c>
      <c r="I83" s="104">
        <v>1</v>
      </c>
      <c r="J83" s="104">
        <v>0</v>
      </c>
      <c r="K83" s="108" t="s">
        <v>110</v>
      </c>
      <c r="L83" s="24" t="s">
        <v>406</v>
      </c>
      <c r="M83" s="105">
        <v>42515</v>
      </c>
      <c r="N83" s="105">
        <v>42755</v>
      </c>
      <c r="O83" s="103" t="s">
        <v>644</v>
      </c>
      <c r="P83" s="106" t="s">
        <v>435</v>
      </c>
      <c r="Q83" s="26" t="s">
        <v>412</v>
      </c>
      <c r="R83" s="3" t="s">
        <v>111</v>
      </c>
      <c r="S83" s="127">
        <f t="shared" si="1"/>
        <v>42766</v>
      </c>
    </row>
    <row r="84" spans="1:19" ht="33.75" customHeight="1" x14ac:dyDescent="0.2">
      <c r="A84" s="24" t="s">
        <v>113</v>
      </c>
      <c r="B84" s="24" t="s">
        <v>387</v>
      </c>
      <c r="C84" s="26" t="s">
        <v>864</v>
      </c>
      <c r="D84" s="26"/>
      <c r="E84" s="26" t="s">
        <v>404</v>
      </c>
      <c r="F84" s="24">
        <v>2</v>
      </c>
      <c r="G84" s="24" t="s">
        <v>112</v>
      </c>
      <c r="H84" s="103">
        <v>97.6</v>
      </c>
      <c r="I84" s="104">
        <v>1</v>
      </c>
      <c r="J84" s="104">
        <v>0</v>
      </c>
      <c r="K84" s="108" t="s">
        <v>783</v>
      </c>
      <c r="L84" s="24" t="s">
        <v>406</v>
      </c>
      <c r="M84" s="105">
        <v>42515</v>
      </c>
      <c r="N84" s="105">
        <v>42727</v>
      </c>
      <c r="O84" s="103" t="s">
        <v>644</v>
      </c>
      <c r="P84" s="106" t="s">
        <v>435</v>
      </c>
      <c r="Q84" s="26" t="s">
        <v>412</v>
      </c>
      <c r="R84" s="3" t="s">
        <v>113</v>
      </c>
      <c r="S84" s="127">
        <f t="shared" si="1"/>
        <v>42735</v>
      </c>
    </row>
    <row r="85" spans="1:19" ht="33.75" customHeight="1" x14ac:dyDescent="0.2">
      <c r="A85" s="24" t="s">
        <v>231</v>
      </c>
      <c r="B85" s="24" t="s">
        <v>387</v>
      </c>
      <c r="C85" s="26" t="s">
        <v>865</v>
      </c>
      <c r="D85" s="26"/>
      <c r="E85" s="26" t="s">
        <v>404</v>
      </c>
      <c r="F85" s="24"/>
      <c r="G85" s="24" t="s">
        <v>541</v>
      </c>
      <c r="H85" s="103">
        <v>116.28</v>
      </c>
      <c r="I85" s="104">
        <v>1</v>
      </c>
      <c r="J85" s="104">
        <v>0</v>
      </c>
      <c r="K85" s="108" t="s">
        <v>230</v>
      </c>
      <c r="L85" s="24" t="s">
        <v>406</v>
      </c>
      <c r="M85" s="105">
        <v>42756</v>
      </c>
      <c r="N85" s="105">
        <v>42842</v>
      </c>
      <c r="O85" s="103" t="s">
        <v>644</v>
      </c>
      <c r="P85" s="106" t="s">
        <v>435</v>
      </c>
      <c r="Q85" s="26" t="s">
        <v>393</v>
      </c>
      <c r="R85" s="3" t="s">
        <v>231</v>
      </c>
      <c r="S85" s="127">
        <f t="shared" si="1"/>
        <v>42855</v>
      </c>
    </row>
    <row r="86" spans="1:19" ht="33.75" customHeight="1" x14ac:dyDescent="0.2">
      <c r="A86" s="24" t="s">
        <v>327</v>
      </c>
      <c r="B86" s="24" t="s">
        <v>569</v>
      </c>
      <c r="C86" s="26" t="s">
        <v>866</v>
      </c>
      <c r="D86" s="109"/>
      <c r="E86" s="26" t="s">
        <v>404</v>
      </c>
      <c r="F86" s="24"/>
      <c r="G86" s="24" t="s">
        <v>594</v>
      </c>
      <c r="H86" s="103">
        <v>114.74</v>
      </c>
      <c r="I86" s="104">
        <v>1</v>
      </c>
      <c r="J86" s="104">
        <v>0</v>
      </c>
      <c r="K86" s="110" t="s">
        <v>326</v>
      </c>
      <c r="L86" s="24" t="s">
        <v>406</v>
      </c>
      <c r="M86" s="105">
        <v>42615</v>
      </c>
      <c r="N86" s="105">
        <v>42730</v>
      </c>
      <c r="O86" s="103" t="s">
        <v>644</v>
      </c>
      <c r="P86" s="106" t="s">
        <v>595</v>
      </c>
      <c r="Q86" s="26" t="s">
        <v>412</v>
      </c>
      <c r="R86" s="3" t="s">
        <v>327</v>
      </c>
      <c r="S86" s="127">
        <f t="shared" si="1"/>
        <v>42735</v>
      </c>
    </row>
    <row r="87" spans="1:19" ht="33.75" customHeight="1" x14ac:dyDescent="0.2">
      <c r="A87" s="24" t="s">
        <v>367</v>
      </c>
      <c r="B87" s="24" t="s">
        <v>610</v>
      </c>
      <c r="C87" s="26" t="s">
        <v>867</v>
      </c>
      <c r="D87" s="109"/>
      <c r="E87" s="26" t="s">
        <v>422</v>
      </c>
      <c r="F87" s="24"/>
      <c r="G87" s="24" t="s">
        <v>1131</v>
      </c>
      <c r="H87" s="103">
        <v>96.06</v>
      </c>
      <c r="I87" s="104">
        <v>1</v>
      </c>
      <c r="J87" s="104">
        <v>0</v>
      </c>
      <c r="K87" s="110" t="s">
        <v>366</v>
      </c>
      <c r="L87" s="24" t="s">
        <v>395</v>
      </c>
      <c r="M87" s="105">
        <v>43221</v>
      </c>
      <c r="N87" s="105">
        <v>43464</v>
      </c>
      <c r="O87" s="103" t="s">
        <v>391</v>
      </c>
      <c r="P87" s="106"/>
      <c r="Q87" s="26" t="s">
        <v>401</v>
      </c>
      <c r="R87" s="3" t="s">
        <v>367</v>
      </c>
      <c r="S87" s="127">
        <f t="shared" si="1"/>
        <v>43465</v>
      </c>
    </row>
    <row r="88" spans="1:19" ht="33.75" customHeight="1" x14ac:dyDescent="0.2">
      <c r="A88" s="24" t="s">
        <v>82</v>
      </c>
      <c r="B88" s="24" t="s">
        <v>387</v>
      </c>
      <c r="C88" s="26" t="s">
        <v>868</v>
      </c>
      <c r="D88" s="109"/>
      <c r="E88" s="26" t="s">
        <v>394</v>
      </c>
      <c r="F88" s="24"/>
      <c r="G88" s="24" t="s">
        <v>391</v>
      </c>
      <c r="H88" s="103">
        <v>46.9</v>
      </c>
      <c r="I88" s="104">
        <v>1</v>
      </c>
      <c r="J88" s="104">
        <v>0</v>
      </c>
      <c r="K88" s="108" t="s">
        <v>81</v>
      </c>
      <c r="L88" s="24" t="s">
        <v>395</v>
      </c>
      <c r="M88" s="105">
        <v>43374</v>
      </c>
      <c r="N88" s="105">
        <v>43452</v>
      </c>
      <c r="O88" s="106"/>
      <c r="P88" s="106"/>
      <c r="Q88" s="26" t="s">
        <v>414</v>
      </c>
      <c r="R88" s="3" t="s">
        <v>82</v>
      </c>
      <c r="S88" s="127">
        <f t="shared" si="1"/>
        <v>43465</v>
      </c>
    </row>
    <row r="89" spans="1:19" ht="33.75" customHeight="1" x14ac:dyDescent="0.2">
      <c r="A89" s="24" t="s">
        <v>151</v>
      </c>
      <c r="B89" s="24" t="s">
        <v>387</v>
      </c>
      <c r="C89" s="26" t="s">
        <v>869</v>
      </c>
      <c r="D89" s="26"/>
      <c r="E89" s="26" t="s">
        <v>404</v>
      </c>
      <c r="F89" s="24">
        <v>2</v>
      </c>
      <c r="G89" s="24" t="s">
        <v>785</v>
      </c>
      <c r="H89" s="103">
        <v>314.12</v>
      </c>
      <c r="I89" s="104">
        <v>1</v>
      </c>
      <c r="J89" s="104">
        <v>0</v>
      </c>
      <c r="K89" s="108" t="s">
        <v>784</v>
      </c>
      <c r="L89" s="24" t="s">
        <v>406</v>
      </c>
      <c r="M89" s="105">
        <v>42871</v>
      </c>
      <c r="N89" s="105">
        <v>42948</v>
      </c>
      <c r="O89" s="103" t="s">
        <v>644</v>
      </c>
      <c r="P89" s="106" t="s">
        <v>1084</v>
      </c>
      <c r="Q89" s="26" t="s">
        <v>412</v>
      </c>
      <c r="R89" s="3" t="s">
        <v>151</v>
      </c>
      <c r="S89" s="127">
        <f t="shared" si="1"/>
        <v>42978</v>
      </c>
    </row>
    <row r="90" spans="1:19" ht="33.75" customHeight="1" x14ac:dyDescent="0.2">
      <c r="A90" s="24" t="s">
        <v>276</v>
      </c>
      <c r="B90" s="24" t="s">
        <v>387</v>
      </c>
      <c r="C90" s="26" t="s">
        <v>870</v>
      </c>
      <c r="D90" s="109"/>
      <c r="E90" s="26" t="s">
        <v>794</v>
      </c>
      <c r="F90" s="24"/>
      <c r="G90" s="24" t="s">
        <v>566</v>
      </c>
      <c r="H90" s="103">
        <v>25472.77</v>
      </c>
      <c r="I90" s="104">
        <v>1</v>
      </c>
      <c r="J90" s="104">
        <v>0</v>
      </c>
      <c r="K90" s="110" t="s">
        <v>275</v>
      </c>
      <c r="L90" s="24" t="s">
        <v>390</v>
      </c>
      <c r="M90" s="105">
        <v>42984</v>
      </c>
      <c r="N90" s="105">
        <v>43123</v>
      </c>
      <c r="O90" s="103"/>
      <c r="P90" s="106" t="s">
        <v>567</v>
      </c>
      <c r="Q90" s="26" t="s">
        <v>393</v>
      </c>
      <c r="R90" s="3" t="s">
        <v>276</v>
      </c>
      <c r="S90" s="127">
        <f t="shared" si="1"/>
        <v>43131</v>
      </c>
    </row>
    <row r="91" spans="1:19" ht="33.75" customHeight="1" x14ac:dyDescent="0.2">
      <c r="A91" s="24" t="s">
        <v>278</v>
      </c>
      <c r="B91" s="24" t="s">
        <v>387</v>
      </c>
      <c r="C91" s="26" t="s">
        <v>871</v>
      </c>
      <c r="D91" s="109"/>
      <c r="E91" s="26" t="s">
        <v>404</v>
      </c>
      <c r="F91" s="24"/>
      <c r="G91" s="24" t="s">
        <v>689</v>
      </c>
      <c r="H91" s="103">
        <v>1642.74</v>
      </c>
      <c r="I91" s="104">
        <v>1</v>
      </c>
      <c r="J91" s="104">
        <v>0</v>
      </c>
      <c r="K91" s="110" t="s">
        <v>277</v>
      </c>
      <c r="L91" s="24" t="s">
        <v>406</v>
      </c>
      <c r="M91" s="105">
        <v>43071</v>
      </c>
      <c r="N91" s="105">
        <v>43171</v>
      </c>
      <c r="O91" s="103" t="s">
        <v>644</v>
      </c>
      <c r="P91" s="106" t="s">
        <v>435</v>
      </c>
      <c r="Q91" s="26" t="s">
        <v>393</v>
      </c>
      <c r="R91" s="3" t="s">
        <v>278</v>
      </c>
      <c r="S91" s="127">
        <f t="shared" si="1"/>
        <v>43190</v>
      </c>
    </row>
    <row r="92" spans="1:19" ht="33.75" customHeight="1" x14ac:dyDescent="0.2">
      <c r="A92" s="24" t="s">
        <v>280</v>
      </c>
      <c r="B92" s="24" t="s">
        <v>387</v>
      </c>
      <c r="C92" s="26" t="s">
        <v>872</v>
      </c>
      <c r="D92" s="109"/>
      <c r="E92" s="26" t="s">
        <v>404</v>
      </c>
      <c r="F92" s="24"/>
      <c r="G92" s="24" t="s">
        <v>791</v>
      </c>
      <c r="H92" s="103">
        <v>2800.03</v>
      </c>
      <c r="I92" s="104">
        <v>1</v>
      </c>
      <c r="J92" s="104">
        <v>0</v>
      </c>
      <c r="K92" s="110" t="s">
        <v>279</v>
      </c>
      <c r="L92" s="24" t="s">
        <v>406</v>
      </c>
      <c r="M92" s="105">
        <v>42978</v>
      </c>
      <c r="N92" s="105">
        <v>43136</v>
      </c>
      <c r="O92" s="103" t="s">
        <v>644</v>
      </c>
      <c r="P92" s="106" t="s">
        <v>435</v>
      </c>
      <c r="Q92" s="26" t="s">
        <v>393</v>
      </c>
      <c r="R92" s="3" t="s">
        <v>280</v>
      </c>
      <c r="S92" s="127">
        <f t="shared" si="1"/>
        <v>43159</v>
      </c>
    </row>
    <row r="93" spans="1:19" ht="33.75" customHeight="1" x14ac:dyDescent="0.2">
      <c r="A93" s="24" t="s">
        <v>282</v>
      </c>
      <c r="B93" s="24" t="s">
        <v>387</v>
      </c>
      <c r="C93" s="26" t="s">
        <v>873</v>
      </c>
      <c r="D93" s="109"/>
      <c r="E93" s="26" t="s">
        <v>404</v>
      </c>
      <c r="F93" s="24">
        <v>12</v>
      </c>
      <c r="G93" s="24" t="s">
        <v>568</v>
      </c>
      <c r="H93" s="103">
        <v>826.55</v>
      </c>
      <c r="I93" s="104">
        <v>1</v>
      </c>
      <c r="J93" s="104">
        <v>0</v>
      </c>
      <c r="K93" s="110" t="s">
        <v>281</v>
      </c>
      <c r="L93" s="24" t="s">
        <v>406</v>
      </c>
      <c r="M93" s="105">
        <v>43276</v>
      </c>
      <c r="N93" s="105">
        <v>43403</v>
      </c>
      <c r="O93" s="103" t="s">
        <v>644</v>
      </c>
      <c r="P93" s="106"/>
      <c r="Q93" s="26" t="s">
        <v>401</v>
      </c>
      <c r="R93" s="3" t="s">
        <v>282</v>
      </c>
      <c r="S93" s="127">
        <f t="shared" si="1"/>
        <v>43404</v>
      </c>
    </row>
    <row r="94" spans="1:19" ht="33.75" customHeight="1" x14ac:dyDescent="0.2">
      <c r="A94" s="24" t="s">
        <v>293</v>
      </c>
      <c r="B94" s="24" t="s">
        <v>387</v>
      </c>
      <c r="C94" s="26" t="s">
        <v>874</v>
      </c>
      <c r="D94" s="109"/>
      <c r="E94" s="26" t="s">
        <v>404</v>
      </c>
      <c r="F94" s="24"/>
      <c r="G94" s="24" t="s">
        <v>391</v>
      </c>
      <c r="H94" s="103">
        <v>1239.9000000000001</v>
      </c>
      <c r="I94" s="104">
        <v>1</v>
      </c>
      <c r="J94" s="104">
        <v>0</v>
      </c>
      <c r="K94" s="110" t="s">
        <v>292</v>
      </c>
      <c r="L94" s="24" t="s">
        <v>406</v>
      </c>
      <c r="M94" s="105">
        <v>43356</v>
      </c>
      <c r="N94" s="105">
        <v>43453</v>
      </c>
      <c r="O94" s="103" t="s">
        <v>644</v>
      </c>
      <c r="P94" s="106"/>
      <c r="Q94" s="26" t="s">
        <v>401</v>
      </c>
      <c r="R94" s="3" t="s">
        <v>293</v>
      </c>
      <c r="S94" s="127">
        <f t="shared" si="1"/>
        <v>43465</v>
      </c>
    </row>
    <row r="95" spans="1:19" ht="33.75" customHeight="1" x14ac:dyDescent="0.2">
      <c r="A95" s="24" t="s">
        <v>295</v>
      </c>
      <c r="B95" s="24" t="s">
        <v>387</v>
      </c>
      <c r="C95" s="26" t="s">
        <v>875</v>
      </c>
      <c r="D95" s="109"/>
      <c r="E95" s="26" t="s">
        <v>404</v>
      </c>
      <c r="F95" s="24"/>
      <c r="G95" s="24" t="s">
        <v>391</v>
      </c>
      <c r="H95" s="103">
        <v>2157.48</v>
      </c>
      <c r="I95" s="104">
        <v>1</v>
      </c>
      <c r="J95" s="104">
        <v>0</v>
      </c>
      <c r="K95" s="110" t="s">
        <v>294</v>
      </c>
      <c r="L95" s="24" t="s">
        <v>406</v>
      </c>
      <c r="M95" s="105">
        <v>43374</v>
      </c>
      <c r="N95" s="105">
        <v>43466</v>
      </c>
      <c r="O95" s="103" t="s">
        <v>644</v>
      </c>
      <c r="P95" s="106"/>
      <c r="Q95" s="26" t="s">
        <v>414</v>
      </c>
      <c r="R95" s="3" t="s">
        <v>295</v>
      </c>
      <c r="S95" s="127">
        <f t="shared" si="1"/>
        <v>43496</v>
      </c>
    </row>
    <row r="96" spans="1:19" ht="33.75" customHeight="1" x14ac:dyDescent="0.2">
      <c r="A96" s="24" t="s">
        <v>233</v>
      </c>
      <c r="B96" s="24" t="s">
        <v>387</v>
      </c>
      <c r="C96" s="26" t="s">
        <v>876</v>
      </c>
      <c r="D96" s="26"/>
      <c r="E96" s="26" t="s">
        <v>404</v>
      </c>
      <c r="F96" s="24"/>
      <c r="G96" s="24" t="s">
        <v>542</v>
      </c>
      <c r="H96" s="103">
        <v>438.54</v>
      </c>
      <c r="I96" s="104">
        <v>1</v>
      </c>
      <c r="J96" s="104">
        <v>0</v>
      </c>
      <c r="K96" s="108" t="s">
        <v>232</v>
      </c>
      <c r="L96" s="24" t="s">
        <v>406</v>
      </c>
      <c r="M96" s="105">
        <v>43008</v>
      </c>
      <c r="N96" s="105">
        <v>43076</v>
      </c>
      <c r="O96" s="103" t="s">
        <v>644</v>
      </c>
      <c r="P96" s="106" t="s">
        <v>435</v>
      </c>
      <c r="Q96" s="26" t="s">
        <v>412</v>
      </c>
      <c r="R96" s="3" t="s">
        <v>233</v>
      </c>
      <c r="S96" s="127">
        <f t="shared" si="1"/>
        <v>43100</v>
      </c>
    </row>
    <row r="97" spans="1:19" ht="33.75" customHeight="1" x14ac:dyDescent="0.2">
      <c r="A97" s="24" t="s">
        <v>330</v>
      </c>
      <c r="B97" s="24" t="s">
        <v>569</v>
      </c>
      <c r="C97" s="26" t="s">
        <v>877</v>
      </c>
      <c r="D97" s="109"/>
      <c r="E97" s="26" t="s">
        <v>404</v>
      </c>
      <c r="F97" s="24">
        <v>8</v>
      </c>
      <c r="G97" s="24" t="s">
        <v>597</v>
      </c>
      <c r="H97" s="103">
        <v>570.82000000000005</v>
      </c>
      <c r="I97" s="104">
        <v>1</v>
      </c>
      <c r="J97" s="104">
        <v>0</v>
      </c>
      <c r="K97" s="110" t="s">
        <v>663</v>
      </c>
      <c r="L97" s="24" t="s">
        <v>406</v>
      </c>
      <c r="M97" s="105">
        <v>43215</v>
      </c>
      <c r="N97" s="105">
        <v>43403</v>
      </c>
      <c r="O97" s="103" t="s">
        <v>644</v>
      </c>
      <c r="P97" s="106"/>
      <c r="Q97" s="26" t="s">
        <v>401</v>
      </c>
      <c r="R97" s="3" t="s">
        <v>330</v>
      </c>
      <c r="S97" s="127">
        <f t="shared" si="1"/>
        <v>43404</v>
      </c>
    </row>
    <row r="98" spans="1:19" ht="33.75" customHeight="1" x14ac:dyDescent="0.2">
      <c r="A98" s="24" t="s">
        <v>244</v>
      </c>
      <c r="B98" s="24" t="s">
        <v>387</v>
      </c>
      <c r="C98" s="26" t="s">
        <v>878</v>
      </c>
      <c r="D98" s="26"/>
      <c r="E98" s="26" t="s">
        <v>394</v>
      </c>
      <c r="F98" s="24"/>
      <c r="G98" s="24" t="s">
        <v>548</v>
      </c>
      <c r="H98" s="103">
        <v>42.85</v>
      </c>
      <c r="I98" s="104">
        <v>1</v>
      </c>
      <c r="J98" s="104">
        <v>0</v>
      </c>
      <c r="K98" s="108" t="s">
        <v>776</v>
      </c>
      <c r="L98" s="24" t="s">
        <v>395</v>
      </c>
      <c r="M98" s="105">
        <v>42824</v>
      </c>
      <c r="N98" s="105">
        <v>43375</v>
      </c>
      <c r="O98" s="103" t="s">
        <v>391</v>
      </c>
      <c r="P98" s="106" t="s">
        <v>435</v>
      </c>
      <c r="Q98" s="26" t="s">
        <v>393</v>
      </c>
      <c r="R98" s="3" t="s">
        <v>244</v>
      </c>
      <c r="S98" s="127">
        <f t="shared" si="1"/>
        <v>43404</v>
      </c>
    </row>
    <row r="99" spans="1:19" ht="33.75" customHeight="1" x14ac:dyDescent="0.2">
      <c r="A99" s="24" t="s">
        <v>77</v>
      </c>
      <c r="B99" s="24" t="s">
        <v>387</v>
      </c>
      <c r="C99" s="26" t="s">
        <v>879</v>
      </c>
      <c r="D99" s="26"/>
      <c r="E99" s="26" t="s">
        <v>402</v>
      </c>
      <c r="F99" s="24"/>
      <c r="G99" s="24" t="s">
        <v>648</v>
      </c>
      <c r="H99" s="103">
        <v>17.48</v>
      </c>
      <c r="I99" s="104">
        <v>1</v>
      </c>
      <c r="J99" s="104">
        <v>0</v>
      </c>
      <c r="K99" s="108" t="s">
        <v>777</v>
      </c>
      <c r="L99" s="24" t="s">
        <v>390</v>
      </c>
      <c r="M99" s="105">
        <v>42940</v>
      </c>
      <c r="N99" s="105">
        <v>43195</v>
      </c>
      <c r="O99" s="103" t="s">
        <v>391</v>
      </c>
      <c r="P99" s="106" t="s">
        <v>1084</v>
      </c>
      <c r="Q99" s="26" t="s">
        <v>412</v>
      </c>
      <c r="R99" s="3" t="s">
        <v>77</v>
      </c>
      <c r="S99" s="127">
        <f t="shared" si="1"/>
        <v>43220</v>
      </c>
    </row>
    <row r="100" spans="1:19" ht="33.75" customHeight="1" x14ac:dyDescent="0.2">
      <c r="A100" s="24" t="s">
        <v>85</v>
      </c>
      <c r="B100" s="24" t="s">
        <v>387</v>
      </c>
      <c r="C100" s="26" t="s">
        <v>880</v>
      </c>
      <c r="D100" s="26"/>
      <c r="E100" s="26" t="s">
        <v>404</v>
      </c>
      <c r="F100" s="24"/>
      <c r="G100" s="24" t="s">
        <v>448</v>
      </c>
      <c r="H100" s="103">
        <v>359.74</v>
      </c>
      <c r="I100" s="104">
        <v>1</v>
      </c>
      <c r="J100" s="104">
        <v>0</v>
      </c>
      <c r="K100" s="108" t="s">
        <v>84</v>
      </c>
      <c r="L100" s="24" t="s">
        <v>406</v>
      </c>
      <c r="M100" s="105">
        <v>42651</v>
      </c>
      <c r="N100" s="105">
        <v>42832</v>
      </c>
      <c r="O100" s="103" t="s">
        <v>651</v>
      </c>
      <c r="P100" s="106" t="s">
        <v>435</v>
      </c>
      <c r="Q100" s="26" t="s">
        <v>412</v>
      </c>
      <c r="R100" s="3" t="s">
        <v>85</v>
      </c>
      <c r="S100" s="127">
        <f t="shared" si="1"/>
        <v>42855</v>
      </c>
    </row>
    <row r="101" spans="1:19" ht="33.75" customHeight="1" x14ac:dyDescent="0.2">
      <c r="A101" s="24" t="s">
        <v>87</v>
      </c>
      <c r="B101" s="24" t="s">
        <v>387</v>
      </c>
      <c r="C101" s="26" t="s">
        <v>881</v>
      </c>
      <c r="D101" s="26"/>
      <c r="E101" s="26" t="s">
        <v>404</v>
      </c>
      <c r="F101" s="24"/>
      <c r="G101" s="24" t="s">
        <v>391</v>
      </c>
      <c r="H101" s="103">
        <v>166.79</v>
      </c>
      <c r="I101" s="104">
        <v>1</v>
      </c>
      <c r="J101" s="104">
        <v>0</v>
      </c>
      <c r="K101" s="108" t="s">
        <v>86</v>
      </c>
      <c r="L101" s="24" t="s">
        <v>406</v>
      </c>
      <c r="M101" s="105">
        <v>43374</v>
      </c>
      <c r="N101" s="105">
        <v>43453</v>
      </c>
      <c r="O101" s="103" t="s">
        <v>644</v>
      </c>
      <c r="P101" s="106"/>
      <c r="Q101" s="26" t="s">
        <v>414</v>
      </c>
      <c r="R101" s="3" t="s">
        <v>87</v>
      </c>
      <c r="S101" s="127">
        <f t="shared" si="1"/>
        <v>43465</v>
      </c>
    </row>
    <row r="102" spans="1:19" ht="33.75" customHeight="1" x14ac:dyDescent="0.2">
      <c r="A102" s="24" t="s">
        <v>116</v>
      </c>
      <c r="B102" s="24" t="s">
        <v>387</v>
      </c>
      <c r="C102" s="26" t="s">
        <v>1055</v>
      </c>
      <c r="D102" s="26"/>
      <c r="E102" s="26" t="s">
        <v>404</v>
      </c>
      <c r="F102" s="24"/>
      <c r="G102" s="24" t="s">
        <v>391</v>
      </c>
      <c r="H102" s="103">
        <v>550.01</v>
      </c>
      <c r="I102" s="104">
        <v>1</v>
      </c>
      <c r="J102" s="104">
        <v>0</v>
      </c>
      <c r="K102" s="104" t="s">
        <v>1123</v>
      </c>
      <c r="L102" s="24" t="s">
        <v>406</v>
      </c>
      <c r="M102" s="105">
        <v>43405</v>
      </c>
      <c r="N102" s="105">
        <v>43497</v>
      </c>
      <c r="O102" s="103" t="s">
        <v>644</v>
      </c>
      <c r="P102" s="106"/>
      <c r="Q102" s="26" t="s">
        <v>414</v>
      </c>
      <c r="R102" s="3" t="s">
        <v>159</v>
      </c>
      <c r="S102" s="127">
        <f t="shared" si="1"/>
        <v>43524</v>
      </c>
    </row>
    <row r="103" spans="1:19" ht="33.75" customHeight="1" x14ac:dyDescent="0.2">
      <c r="A103" s="24" t="s">
        <v>117</v>
      </c>
      <c r="B103" s="24" t="s">
        <v>387</v>
      </c>
      <c r="C103" s="26" t="s">
        <v>883</v>
      </c>
      <c r="D103" s="26"/>
      <c r="E103" s="26" t="s">
        <v>404</v>
      </c>
      <c r="F103" s="24"/>
      <c r="G103" s="24" t="s">
        <v>391</v>
      </c>
      <c r="H103" s="103">
        <v>8.9700000000000006</v>
      </c>
      <c r="I103" s="104">
        <v>1</v>
      </c>
      <c r="J103" s="104">
        <v>0</v>
      </c>
      <c r="K103" s="108" t="s">
        <v>1124</v>
      </c>
      <c r="L103" s="24" t="s">
        <v>406</v>
      </c>
      <c r="M103" s="105">
        <v>43374</v>
      </c>
      <c r="N103" s="105">
        <v>43453</v>
      </c>
      <c r="O103" s="103" t="s">
        <v>644</v>
      </c>
      <c r="P103" s="106"/>
      <c r="Q103" s="26" t="s">
        <v>414</v>
      </c>
      <c r="R103" s="3" t="s">
        <v>117</v>
      </c>
      <c r="S103" s="127">
        <f t="shared" ref="S103:S117" si="2">IFERROR(EOMONTH(N103,0),"")</f>
        <v>43465</v>
      </c>
    </row>
    <row r="104" spans="1:19" ht="33.75" customHeight="1" x14ac:dyDescent="0.2">
      <c r="A104" s="24" t="s">
        <v>131</v>
      </c>
      <c r="B104" s="24" t="s">
        <v>387</v>
      </c>
      <c r="C104" s="26" t="s">
        <v>884</v>
      </c>
      <c r="D104" s="26"/>
      <c r="E104" s="26" t="s">
        <v>404</v>
      </c>
      <c r="F104" s="24">
        <v>2</v>
      </c>
      <c r="G104" s="24" t="s">
        <v>391</v>
      </c>
      <c r="H104" s="103">
        <v>212.15</v>
      </c>
      <c r="I104" s="104">
        <v>1</v>
      </c>
      <c r="J104" s="104">
        <v>0</v>
      </c>
      <c r="K104" s="108" t="s">
        <v>786</v>
      </c>
      <c r="L104" s="24" t="s">
        <v>406</v>
      </c>
      <c r="M104" s="105">
        <v>43405</v>
      </c>
      <c r="N104" s="105">
        <v>43497</v>
      </c>
      <c r="O104" s="103" t="s">
        <v>644</v>
      </c>
      <c r="P104" s="106"/>
      <c r="Q104" s="26" t="s">
        <v>414</v>
      </c>
      <c r="R104" s="3" t="s">
        <v>131</v>
      </c>
      <c r="S104" s="127">
        <f t="shared" si="2"/>
        <v>43524</v>
      </c>
    </row>
    <row r="105" spans="1:19" ht="33.75" customHeight="1" x14ac:dyDescent="0.2">
      <c r="A105" s="24" t="s">
        <v>156</v>
      </c>
      <c r="B105" s="24" t="s">
        <v>387</v>
      </c>
      <c r="C105" s="26" t="s">
        <v>885</v>
      </c>
      <c r="D105" s="26"/>
      <c r="E105" s="26" t="s">
        <v>404</v>
      </c>
      <c r="F105" s="24">
        <v>2</v>
      </c>
      <c r="G105" s="24" t="s">
        <v>391</v>
      </c>
      <c r="H105" s="103">
        <v>416.93</v>
      </c>
      <c r="I105" s="104">
        <v>1</v>
      </c>
      <c r="J105" s="104">
        <v>0</v>
      </c>
      <c r="K105" s="108" t="s">
        <v>664</v>
      </c>
      <c r="L105" s="24" t="s">
        <v>406</v>
      </c>
      <c r="M105" s="105">
        <v>43405</v>
      </c>
      <c r="N105" s="105">
        <v>43497</v>
      </c>
      <c r="O105" s="103" t="s">
        <v>644</v>
      </c>
      <c r="P105" s="106"/>
      <c r="Q105" s="26" t="s">
        <v>414</v>
      </c>
      <c r="R105" s="3" t="s">
        <v>156</v>
      </c>
      <c r="S105" s="127">
        <f t="shared" si="2"/>
        <v>43524</v>
      </c>
    </row>
    <row r="106" spans="1:19" ht="33.75" customHeight="1" x14ac:dyDescent="0.2">
      <c r="A106" s="24" t="s">
        <v>159</v>
      </c>
      <c r="B106" s="24" t="s">
        <v>387</v>
      </c>
      <c r="C106" s="26" t="s">
        <v>1056</v>
      </c>
      <c r="D106" s="26"/>
      <c r="E106" s="26" t="s">
        <v>404</v>
      </c>
      <c r="F106" s="24"/>
      <c r="G106" s="24"/>
      <c r="H106" s="103">
        <v>133.84</v>
      </c>
      <c r="I106" s="104">
        <v>1</v>
      </c>
      <c r="J106" s="104">
        <v>0</v>
      </c>
      <c r="K106" s="104" t="s">
        <v>1125</v>
      </c>
      <c r="L106" s="24" t="s">
        <v>406</v>
      </c>
      <c r="M106" s="105">
        <v>43374</v>
      </c>
      <c r="N106" s="105">
        <v>43466</v>
      </c>
      <c r="O106" s="103" t="s">
        <v>644</v>
      </c>
      <c r="P106" s="106"/>
      <c r="Q106" s="26" t="s">
        <v>414</v>
      </c>
      <c r="R106" s="3" t="s">
        <v>717</v>
      </c>
      <c r="S106" s="127">
        <v>43465</v>
      </c>
    </row>
    <row r="107" spans="1:19" ht="33.75" customHeight="1" x14ac:dyDescent="0.2">
      <c r="A107" s="24" t="s">
        <v>183</v>
      </c>
      <c r="B107" s="24" t="s">
        <v>387</v>
      </c>
      <c r="C107" s="26" t="s">
        <v>887</v>
      </c>
      <c r="D107" s="26"/>
      <c r="E107" s="26" t="s">
        <v>404</v>
      </c>
      <c r="F107" s="24"/>
      <c r="G107" s="24" t="s">
        <v>101</v>
      </c>
      <c r="H107" s="103">
        <v>430.41</v>
      </c>
      <c r="I107" s="104">
        <v>1</v>
      </c>
      <c r="J107" s="104">
        <v>0</v>
      </c>
      <c r="K107" s="108" t="s">
        <v>206</v>
      </c>
      <c r="L107" s="24" t="s">
        <v>406</v>
      </c>
      <c r="M107" s="105" t="s">
        <v>31</v>
      </c>
      <c r="N107" s="105">
        <v>43399</v>
      </c>
      <c r="O107" s="103" t="s">
        <v>650</v>
      </c>
      <c r="P107" s="106" t="s">
        <v>435</v>
      </c>
      <c r="Q107" s="26" t="s">
        <v>393</v>
      </c>
      <c r="R107" s="3" t="s">
        <v>183</v>
      </c>
      <c r="S107" s="127">
        <f t="shared" si="2"/>
        <v>43404</v>
      </c>
    </row>
    <row r="108" spans="1:19" ht="33.75" customHeight="1" x14ac:dyDescent="0.2">
      <c r="A108" s="24" t="s">
        <v>207</v>
      </c>
      <c r="B108" s="24" t="s">
        <v>387</v>
      </c>
      <c r="C108" s="26" t="s">
        <v>888</v>
      </c>
      <c r="D108" s="26"/>
      <c r="E108" s="26" t="s">
        <v>404</v>
      </c>
      <c r="F108" s="24"/>
      <c r="G108" s="24"/>
      <c r="H108" s="103">
        <v>124.15</v>
      </c>
      <c r="I108" s="104">
        <v>1</v>
      </c>
      <c r="J108" s="104">
        <v>0</v>
      </c>
      <c r="K108" s="108" t="s">
        <v>208</v>
      </c>
      <c r="L108" s="24" t="s">
        <v>406</v>
      </c>
      <c r="M108" s="105">
        <v>43435</v>
      </c>
      <c r="N108" s="105">
        <v>43525</v>
      </c>
      <c r="O108" s="103" t="s">
        <v>650</v>
      </c>
      <c r="P108" s="106"/>
      <c r="Q108" s="26" t="s">
        <v>414</v>
      </c>
      <c r="R108" s="3" t="s">
        <v>207</v>
      </c>
      <c r="S108" s="127">
        <f t="shared" si="2"/>
        <v>43555</v>
      </c>
    </row>
    <row r="109" spans="1:19" ht="33.75" customHeight="1" x14ac:dyDescent="0.2">
      <c r="A109" s="24" t="s">
        <v>209</v>
      </c>
      <c r="B109" s="24" t="s">
        <v>387</v>
      </c>
      <c r="C109" s="26" t="s">
        <v>889</v>
      </c>
      <c r="D109" s="26"/>
      <c r="E109" s="26" t="s">
        <v>404</v>
      </c>
      <c r="F109" s="24"/>
      <c r="G109" s="24" t="s">
        <v>391</v>
      </c>
      <c r="H109" s="103">
        <v>220.71</v>
      </c>
      <c r="I109" s="104">
        <v>1</v>
      </c>
      <c r="J109" s="104">
        <v>0</v>
      </c>
      <c r="K109" s="108" t="s">
        <v>234</v>
      </c>
      <c r="L109" s="24" t="s">
        <v>406</v>
      </c>
      <c r="M109" s="105">
        <v>43374</v>
      </c>
      <c r="N109" s="105">
        <v>43466</v>
      </c>
      <c r="O109" s="103" t="s">
        <v>644</v>
      </c>
      <c r="P109" s="106"/>
      <c r="Q109" s="26" t="s">
        <v>414</v>
      </c>
      <c r="R109" s="3" t="s">
        <v>209</v>
      </c>
      <c r="S109" s="127">
        <f t="shared" si="2"/>
        <v>43496</v>
      </c>
    </row>
    <row r="110" spans="1:19" ht="33.75" customHeight="1" x14ac:dyDescent="0.2">
      <c r="A110" s="24" t="s">
        <v>235</v>
      </c>
      <c r="B110" s="24" t="s">
        <v>387</v>
      </c>
      <c r="C110" s="26" t="s">
        <v>890</v>
      </c>
      <c r="D110" s="26"/>
      <c r="E110" s="26" t="s">
        <v>404</v>
      </c>
      <c r="F110" s="24"/>
      <c r="G110" s="24" t="s">
        <v>391</v>
      </c>
      <c r="H110" s="103">
        <v>435.85</v>
      </c>
      <c r="I110" s="104">
        <v>1</v>
      </c>
      <c r="J110" s="104">
        <v>0</v>
      </c>
      <c r="K110" s="108" t="s">
        <v>236</v>
      </c>
      <c r="L110" s="24" t="s">
        <v>406</v>
      </c>
      <c r="M110" s="105">
        <v>43374</v>
      </c>
      <c r="N110" s="105">
        <v>43466</v>
      </c>
      <c r="O110" s="103" t="s">
        <v>644</v>
      </c>
      <c r="P110" s="106"/>
      <c r="Q110" s="26" t="s">
        <v>414</v>
      </c>
      <c r="R110" s="3" t="s">
        <v>235</v>
      </c>
      <c r="S110" s="127">
        <f t="shared" si="2"/>
        <v>43496</v>
      </c>
    </row>
    <row r="111" spans="1:19" ht="33.75" customHeight="1" x14ac:dyDescent="0.2">
      <c r="A111" s="24" t="s">
        <v>237</v>
      </c>
      <c r="B111" s="24" t="s">
        <v>387</v>
      </c>
      <c r="C111" s="26" t="s">
        <v>891</v>
      </c>
      <c r="D111" s="26"/>
      <c r="E111" s="26" t="s">
        <v>404</v>
      </c>
      <c r="F111" s="24">
        <v>5</v>
      </c>
      <c r="G111" s="24" t="s">
        <v>391</v>
      </c>
      <c r="H111" s="103">
        <v>1201.51</v>
      </c>
      <c r="I111" s="104">
        <v>1</v>
      </c>
      <c r="J111" s="104">
        <v>0</v>
      </c>
      <c r="K111" s="108" t="s">
        <v>665</v>
      </c>
      <c r="L111" s="24" t="s">
        <v>406</v>
      </c>
      <c r="M111" s="105">
        <v>43405</v>
      </c>
      <c r="N111" s="105">
        <v>43497</v>
      </c>
      <c r="O111" s="103" t="s">
        <v>644</v>
      </c>
      <c r="P111" s="106"/>
      <c r="Q111" s="26" t="s">
        <v>414</v>
      </c>
      <c r="R111" s="3" t="s">
        <v>237</v>
      </c>
      <c r="S111" s="127">
        <f t="shared" si="2"/>
        <v>43524</v>
      </c>
    </row>
    <row r="112" spans="1:19" ht="33.75" customHeight="1" x14ac:dyDescent="0.2">
      <c r="A112" s="24" t="s">
        <v>260</v>
      </c>
      <c r="B112" s="24" t="s">
        <v>387</v>
      </c>
      <c r="C112" s="26" t="s">
        <v>1067</v>
      </c>
      <c r="D112" s="109"/>
      <c r="E112" s="26" t="s">
        <v>404</v>
      </c>
      <c r="F112" s="24">
        <v>4</v>
      </c>
      <c r="G112" s="24" t="s">
        <v>391</v>
      </c>
      <c r="H112" s="103">
        <v>101.53</v>
      </c>
      <c r="I112" s="104">
        <v>1</v>
      </c>
      <c r="J112" s="104">
        <v>0</v>
      </c>
      <c r="K112" s="110" t="s">
        <v>666</v>
      </c>
      <c r="L112" s="24" t="s">
        <v>406</v>
      </c>
      <c r="M112" s="105">
        <v>43405</v>
      </c>
      <c r="N112" s="105">
        <v>43497</v>
      </c>
      <c r="O112" s="103" t="s">
        <v>644</v>
      </c>
      <c r="P112" s="106"/>
      <c r="Q112" s="26" t="s">
        <v>414</v>
      </c>
      <c r="R112" s="3" t="s">
        <v>260</v>
      </c>
      <c r="S112" s="127">
        <f t="shared" si="2"/>
        <v>43524</v>
      </c>
    </row>
    <row r="113" spans="1:19" ht="33.75" customHeight="1" x14ac:dyDescent="0.2">
      <c r="A113" s="24" t="s">
        <v>261</v>
      </c>
      <c r="B113" s="24" t="s">
        <v>387</v>
      </c>
      <c r="C113" s="26" t="s">
        <v>1048</v>
      </c>
      <c r="D113" s="109"/>
      <c r="E113" s="26" t="s">
        <v>404</v>
      </c>
      <c r="F113" s="24">
        <v>5</v>
      </c>
      <c r="G113" s="24" t="s">
        <v>391</v>
      </c>
      <c r="H113" s="103">
        <v>395.91</v>
      </c>
      <c r="I113" s="104">
        <v>1</v>
      </c>
      <c r="J113" s="104">
        <v>0</v>
      </c>
      <c r="K113" s="110" t="s">
        <v>667</v>
      </c>
      <c r="L113" s="24" t="s">
        <v>406</v>
      </c>
      <c r="M113" s="105">
        <v>43405</v>
      </c>
      <c r="N113" s="105">
        <v>43497</v>
      </c>
      <c r="O113" s="103" t="s">
        <v>644</v>
      </c>
      <c r="P113" s="106"/>
      <c r="Q113" s="26" t="s">
        <v>414</v>
      </c>
      <c r="R113" s="3" t="s">
        <v>261</v>
      </c>
      <c r="S113" s="127">
        <f t="shared" si="2"/>
        <v>43524</v>
      </c>
    </row>
    <row r="114" spans="1:19" ht="33.75" customHeight="1" x14ac:dyDescent="0.2">
      <c r="A114" s="24" t="s">
        <v>262</v>
      </c>
      <c r="B114" s="24" t="s">
        <v>387</v>
      </c>
      <c r="C114" s="26" t="s">
        <v>893</v>
      </c>
      <c r="D114" s="109"/>
      <c r="E114" s="26" t="s">
        <v>404</v>
      </c>
      <c r="F114" s="24"/>
      <c r="G114" s="24" t="s">
        <v>391</v>
      </c>
      <c r="H114" s="103">
        <v>551.79</v>
      </c>
      <c r="I114" s="104">
        <v>1</v>
      </c>
      <c r="J114" s="104">
        <v>0</v>
      </c>
      <c r="K114" s="110" t="s">
        <v>741</v>
      </c>
      <c r="L114" s="24" t="s">
        <v>406</v>
      </c>
      <c r="M114" s="105">
        <v>43374</v>
      </c>
      <c r="N114" s="105">
        <v>43466</v>
      </c>
      <c r="O114" s="103" t="s">
        <v>644</v>
      </c>
      <c r="P114" s="106"/>
      <c r="Q114" s="26" t="s">
        <v>414</v>
      </c>
      <c r="R114" s="3" t="s">
        <v>262</v>
      </c>
      <c r="S114" s="127">
        <f t="shared" si="2"/>
        <v>43496</v>
      </c>
    </row>
    <row r="115" spans="1:19" ht="33.75" customHeight="1" x14ac:dyDescent="0.2">
      <c r="A115" s="24" t="s">
        <v>299</v>
      </c>
      <c r="B115" s="24" t="s">
        <v>610</v>
      </c>
      <c r="C115" s="26" t="s">
        <v>894</v>
      </c>
      <c r="D115" s="109"/>
      <c r="E115" s="26" t="s">
        <v>404</v>
      </c>
      <c r="F115" s="24">
        <v>2</v>
      </c>
      <c r="G115" s="24"/>
      <c r="H115" s="103">
        <v>239.08</v>
      </c>
      <c r="I115" s="104">
        <v>1</v>
      </c>
      <c r="J115" s="104">
        <v>0</v>
      </c>
      <c r="K115" s="110" t="s">
        <v>787</v>
      </c>
      <c r="L115" s="24" t="s">
        <v>406</v>
      </c>
      <c r="M115" s="105">
        <v>43374</v>
      </c>
      <c r="N115" s="105">
        <v>43466</v>
      </c>
      <c r="O115" s="103" t="s">
        <v>644</v>
      </c>
      <c r="P115" s="106"/>
      <c r="Q115" s="26" t="s">
        <v>414</v>
      </c>
      <c r="R115" s="3" t="s">
        <v>299</v>
      </c>
      <c r="S115" s="127">
        <f t="shared" si="2"/>
        <v>43496</v>
      </c>
    </row>
    <row r="116" spans="1:19" ht="33.75" customHeight="1" x14ac:dyDescent="0.2">
      <c r="A116" s="24" t="s">
        <v>373</v>
      </c>
      <c r="B116" s="24" t="s">
        <v>387</v>
      </c>
      <c r="C116" s="26" t="s">
        <v>895</v>
      </c>
      <c r="D116" s="26"/>
      <c r="E116" s="26" t="s">
        <v>402</v>
      </c>
      <c r="F116" s="24"/>
      <c r="G116" s="24" t="s">
        <v>648</v>
      </c>
      <c r="H116" s="103">
        <v>67.72</v>
      </c>
      <c r="I116" s="104">
        <v>1</v>
      </c>
      <c r="J116" s="104">
        <v>0</v>
      </c>
      <c r="K116" s="108" t="s">
        <v>779</v>
      </c>
      <c r="L116" s="24" t="s">
        <v>390</v>
      </c>
      <c r="M116" s="105">
        <v>43166</v>
      </c>
      <c r="N116" s="105">
        <v>43342</v>
      </c>
      <c r="O116" s="103" t="s">
        <v>391</v>
      </c>
      <c r="P116" s="106" t="s">
        <v>538</v>
      </c>
      <c r="Q116" s="26" t="s">
        <v>393</v>
      </c>
      <c r="R116" s="3" t="s">
        <v>373</v>
      </c>
      <c r="S116" s="127">
        <f t="shared" si="2"/>
        <v>43343</v>
      </c>
    </row>
    <row r="117" spans="1:19" ht="33.75" customHeight="1" x14ac:dyDescent="0.2">
      <c r="A117" s="24" t="s">
        <v>78</v>
      </c>
      <c r="B117" s="24" t="s">
        <v>610</v>
      </c>
      <c r="C117" s="26" t="s">
        <v>727</v>
      </c>
      <c r="D117" s="26"/>
      <c r="E117" s="26" t="s">
        <v>404</v>
      </c>
      <c r="F117" s="24"/>
      <c r="G117" s="24"/>
      <c r="H117" s="103">
        <v>82.77</v>
      </c>
      <c r="I117" s="104">
        <v>1</v>
      </c>
      <c r="J117" s="104">
        <v>0</v>
      </c>
      <c r="K117" s="108" t="s">
        <v>372</v>
      </c>
      <c r="L117" s="24" t="s">
        <v>406</v>
      </c>
      <c r="M117" s="105">
        <v>43374</v>
      </c>
      <c r="N117" s="105">
        <v>43466</v>
      </c>
      <c r="O117" s="103" t="s">
        <v>644</v>
      </c>
      <c r="P117" s="106"/>
      <c r="Q117" s="26" t="s">
        <v>414</v>
      </c>
      <c r="R117" s="3" t="s">
        <v>78</v>
      </c>
      <c r="S117" s="127">
        <f t="shared" si="2"/>
        <v>43496</v>
      </c>
    </row>
    <row r="118" spans="1:19" ht="33.75" customHeight="1" x14ac:dyDescent="0.2">
      <c r="A118" s="24" t="s">
        <v>717</v>
      </c>
      <c r="B118" s="24" t="s">
        <v>569</v>
      </c>
      <c r="C118" s="26" t="s">
        <v>896</v>
      </c>
      <c r="D118" s="26"/>
      <c r="E118" s="26" t="s">
        <v>404</v>
      </c>
      <c r="F118" s="24"/>
      <c r="G118" s="24"/>
      <c r="H118" s="103">
        <v>82.77</v>
      </c>
      <c r="I118" s="104">
        <v>1</v>
      </c>
      <c r="J118" s="104">
        <v>1</v>
      </c>
      <c r="K118" s="108" t="s">
        <v>789</v>
      </c>
      <c r="L118" s="24" t="s">
        <v>406</v>
      </c>
      <c r="M118" s="105">
        <v>43374</v>
      </c>
      <c r="N118" s="105">
        <v>43465</v>
      </c>
      <c r="O118" s="103" t="s">
        <v>644</v>
      </c>
      <c r="P118" s="106"/>
      <c r="Q118" s="26" t="s">
        <v>414</v>
      </c>
      <c r="R118" s="3" t="s">
        <v>717</v>
      </c>
      <c r="S118" s="127">
        <f t="shared" ref="S118:S119" si="3">IFERROR(EOMONTH(N118,0),"")</f>
        <v>43465</v>
      </c>
    </row>
    <row r="119" spans="1:19" ht="33.75" customHeight="1" x14ac:dyDescent="0.2">
      <c r="A119" s="24" t="s">
        <v>1104</v>
      </c>
      <c r="B119" s="24" t="s">
        <v>387</v>
      </c>
      <c r="C119" s="26" t="s">
        <v>886</v>
      </c>
      <c r="D119" s="26"/>
      <c r="E119" s="26" t="s">
        <v>404</v>
      </c>
      <c r="F119" s="24"/>
      <c r="G119" s="24" t="s">
        <v>391</v>
      </c>
      <c r="H119" s="103">
        <v>275.89</v>
      </c>
      <c r="I119" s="104">
        <v>1</v>
      </c>
      <c r="J119" s="104">
        <v>0</v>
      </c>
      <c r="K119" s="108" t="s">
        <v>182</v>
      </c>
      <c r="L119" s="24" t="s">
        <v>406</v>
      </c>
      <c r="M119" s="105">
        <v>43405</v>
      </c>
      <c r="N119" s="105">
        <v>43497</v>
      </c>
      <c r="O119" s="103" t="s">
        <v>644</v>
      </c>
      <c r="P119" s="106"/>
      <c r="Q119" s="26" t="s">
        <v>414</v>
      </c>
      <c r="R119" s="3" t="s">
        <v>1054</v>
      </c>
      <c r="S119" s="127">
        <f t="shared" si="3"/>
        <v>43524</v>
      </c>
    </row>
    <row r="120" spans="1:19" ht="33.75" customHeight="1" x14ac:dyDescent="0.2">
      <c r="A120" s="24" t="s">
        <v>1105</v>
      </c>
      <c r="B120" s="24" t="s">
        <v>387</v>
      </c>
      <c r="C120" s="26" t="s">
        <v>1107</v>
      </c>
      <c r="D120" s="26"/>
      <c r="E120" s="26" t="s">
        <v>404</v>
      </c>
      <c r="F120" s="24"/>
      <c r="G120" s="24"/>
      <c r="H120" s="103">
        <v>85.53</v>
      </c>
      <c r="I120" s="104">
        <v>1</v>
      </c>
      <c r="J120" s="104">
        <v>1</v>
      </c>
      <c r="K120" s="108" t="s">
        <v>1109</v>
      </c>
      <c r="L120" s="24" t="s">
        <v>406</v>
      </c>
      <c r="M120" s="105">
        <v>43374</v>
      </c>
      <c r="N120" s="105">
        <v>43465</v>
      </c>
      <c r="O120" s="103" t="s">
        <v>644</v>
      </c>
      <c r="P120" s="106"/>
      <c r="Q120" s="26" t="s">
        <v>414</v>
      </c>
      <c r="R120" s="3"/>
      <c r="S120" s="127"/>
    </row>
    <row r="121" spans="1:19" ht="33.75" customHeight="1" x14ac:dyDescent="0.2">
      <c r="A121" s="24" t="s">
        <v>1106</v>
      </c>
      <c r="B121" s="24" t="s">
        <v>387</v>
      </c>
      <c r="C121" s="26" t="s">
        <v>1108</v>
      </c>
      <c r="D121" s="26"/>
      <c r="E121" s="26" t="s">
        <v>404</v>
      </c>
      <c r="F121" s="24"/>
      <c r="G121" s="24"/>
      <c r="H121" s="103">
        <v>1627.77</v>
      </c>
      <c r="I121" s="104">
        <v>1</v>
      </c>
      <c r="J121" s="104">
        <v>1</v>
      </c>
      <c r="K121" s="108" t="s">
        <v>1110</v>
      </c>
      <c r="L121" s="24" t="s">
        <v>406</v>
      </c>
      <c r="M121" s="105">
        <v>43374</v>
      </c>
      <c r="N121" s="105">
        <v>43465</v>
      </c>
      <c r="O121" s="103" t="s">
        <v>644</v>
      </c>
      <c r="P121" s="106"/>
      <c r="Q121" s="26" t="s">
        <v>414</v>
      </c>
      <c r="R121" s="3"/>
      <c r="S121" s="127"/>
    </row>
    <row r="122" spans="1:19" ht="12.75" thickBot="1" x14ac:dyDescent="0.25">
      <c r="A122" s="141" t="s">
        <v>634</v>
      </c>
      <c r="B122" s="141"/>
      <c r="C122" s="141"/>
      <c r="D122" s="141"/>
      <c r="E122" s="141"/>
      <c r="F122" s="141"/>
      <c r="G122" s="141"/>
      <c r="H122" s="116">
        <f>SUM(H48:H121)</f>
        <v>62871.05000000001</v>
      </c>
      <c r="I122" s="112">
        <f>SUMPRODUCT($H$48:$H$121,I48:I121)</f>
        <v>62871.05000000001</v>
      </c>
      <c r="J122" s="112">
        <f>SUMPRODUCT($H$48:$H$121,J48:J121)</f>
        <v>1796.07</v>
      </c>
      <c r="K122" s="113"/>
      <c r="L122" s="114"/>
      <c r="M122" s="115"/>
      <c r="N122" s="115"/>
      <c r="O122" s="115"/>
      <c r="P122" s="114"/>
      <c r="Q122" s="114"/>
    </row>
    <row r="123" spans="1:19" ht="15.75" customHeight="1" thickBot="1" x14ac:dyDescent="0.25">
      <c r="A123" s="101">
        <v>3</v>
      </c>
      <c r="B123" s="138" t="s">
        <v>636</v>
      </c>
      <c r="C123" s="139"/>
      <c r="D123" s="139"/>
      <c r="E123" s="139"/>
      <c r="F123" s="139"/>
      <c r="G123" s="139"/>
      <c r="H123" s="139"/>
      <c r="I123" s="139"/>
      <c r="J123" s="139"/>
      <c r="K123" s="139"/>
      <c r="L123" s="139"/>
      <c r="M123" s="139"/>
      <c r="N123" s="139"/>
      <c r="O123" s="139"/>
      <c r="P123" s="139"/>
      <c r="Q123" s="140"/>
    </row>
    <row r="124" spans="1:19" ht="28.5" customHeight="1" x14ac:dyDescent="0.2">
      <c r="A124" s="24" t="s">
        <v>642</v>
      </c>
      <c r="B124" s="24" t="s">
        <v>387</v>
      </c>
      <c r="C124" s="26" t="s">
        <v>643</v>
      </c>
      <c r="D124" s="26"/>
      <c r="E124" s="26" t="s">
        <v>404</v>
      </c>
      <c r="F124" s="24"/>
      <c r="G124" s="24"/>
      <c r="H124" s="103">
        <v>0</v>
      </c>
      <c r="I124" s="104">
        <v>1</v>
      </c>
      <c r="J124" s="104">
        <v>0</v>
      </c>
      <c r="K124" s="108" t="s">
        <v>641</v>
      </c>
      <c r="L124" s="24" t="s">
        <v>406</v>
      </c>
      <c r="M124" s="105" t="s">
        <v>31</v>
      </c>
      <c r="N124" s="105" t="s">
        <v>31</v>
      </c>
      <c r="O124" s="103" t="s">
        <v>644</v>
      </c>
      <c r="P124" s="106" t="s">
        <v>31</v>
      </c>
      <c r="Q124" s="105" t="s">
        <v>396</v>
      </c>
      <c r="R124" s="3" t="s">
        <v>713</v>
      </c>
      <c r="S124" s="127" t="str">
        <f t="shared" ref="S124:S147" si="4">IFERROR(EOMONTH(N124,0),"")</f>
        <v/>
      </c>
    </row>
    <row r="125" spans="1:19" ht="33.75" customHeight="1" x14ac:dyDescent="0.2">
      <c r="A125" s="24" t="s">
        <v>591</v>
      </c>
      <c r="B125" s="24" t="s">
        <v>569</v>
      </c>
      <c r="C125" s="26" t="s">
        <v>897</v>
      </c>
      <c r="D125" s="109"/>
      <c r="E125" s="26" t="s">
        <v>408</v>
      </c>
      <c r="F125" s="24"/>
      <c r="G125" s="24" t="s">
        <v>592</v>
      </c>
      <c r="H125" s="103">
        <v>260.54000000000002</v>
      </c>
      <c r="I125" s="104">
        <v>1</v>
      </c>
      <c r="J125" s="104">
        <v>0</v>
      </c>
      <c r="K125" s="110" t="s">
        <v>324</v>
      </c>
      <c r="L125" s="24" t="s">
        <v>395</v>
      </c>
      <c r="M125" s="105">
        <v>41926</v>
      </c>
      <c r="N125" s="105">
        <v>42167</v>
      </c>
      <c r="O125" s="103" t="s">
        <v>391</v>
      </c>
      <c r="P125" s="106" t="s">
        <v>593</v>
      </c>
      <c r="Q125" s="26" t="s">
        <v>412</v>
      </c>
      <c r="R125" s="3" t="s">
        <v>325</v>
      </c>
      <c r="S125" s="127">
        <f t="shared" si="4"/>
        <v>42185</v>
      </c>
    </row>
    <row r="126" spans="1:19" ht="33.75" customHeight="1" x14ac:dyDescent="0.2">
      <c r="A126" s="24" t="s">
        <v>403</v>
      </c>
      <c r="B126" s="24" t="s">
        <v>387</v>
      </c>
      <c r="C126" s="26" t="s">
        <v>898</v>
      </c>
      <c r="D126" s="26"/>
      <c r="E126" s="26" t="s">
        <v>404</v>
      </c>
      <c r="F126" s="24"/>
      <c r="G126" s="24" t="s">
        <v>405</v>
      </c>
      <c r="H126" s="103">
        <v>949.65</v>
      </c>
      <c r="I126" s="104">
        <v>1</v>
      </c>
      <c r="J126" s="104">
        <v>0</v>
      </c>
      <c r="K126" s="108" t="s">
        <v>33</v>
      </c>
      <c r="L126" s="24" t="s">
        <v>406</v>
      </c>
      <c r="M126" s="105">
        <v>41183</v>
      </c>
      <c r="N126" s="105">
        <v>41200</v>
      </c>
      <c r="O126" s="103" t="s">
        <v>644</v>
      </c>
      <c r="P126" s="106" t="s">
        <v>407</v>
      </c>
      <c r="Q126" s="26" t="s">
        <v>412</v>
      </c>
      <c r="R126" s="3" t="s">
        <v>34</v>
      </c>
      <c r="S126" s="127">
        <f t="shared" si="4"/>
        <v>41213</v>
      </c>
    </row>
    <row r="127" spans="1:19" ht="33.75" customHeight="1" x14ac:dyDescent="0.2">
      <c r="A127" s="24" t="s">
        <v>574</v>
      </c>
      <c r="B127" s="24" t="s">
        <v>569</v>
      </c>
      <c r="C127" s="26" t="s">
        <v>899</v>
      </c>
      <c r="D127" s="109"/>
      <c r="E127" s="26" t="s">
        <v>408</v>
      </c>
      <c r="F127" s="24"/>
      <c r="G127" s="24" t="s">
        <v>575</v>
      </c>
      <c r="H127" s="103">
        <v>920.66</v>
      </c>
      <c r="I127" s="104">
        <v>1</v>
      </c>
      <c r="J127" s="104">
        <v>0</v>
      </c>
      <c r="K127" s="110" t="s">
        <v>306</v>
      </c>
      <c r="L127" s="24" t="s">
        <v>390</v>
      </c>
      <c r="M127" s="105">
        <v>42661</v>
      </c>
      <c r="N127" s="105">
        <v>43028</v>
      </c>
      <c r="O127" s="103" t="s">
        <v>391</v>
      </c>
      <c r="P127" s="106" t="s">
        <v>576</v>
      </c>
      <c r="Q127" s="26" t="s">
        <v>393</v>
      </c>
      <c r="R127" s="3" t="s">
        <v>307</v>
      </c>
      <c r="S127" s="127">
        <f t="shared" si="4"/>
        <v>43039</v>
      </c>
    </row>
    <row r="128" spans="1:19" ht="33.75" customHeight="1" x14ac:dyDescent="0.2">
      <c r="A128" s="24" t="s">
        <v>497</v>
      </c>
      <c r="B128" s="24" t="s">
        <v>387</v>
      </c>
      <c r="C128" s="26" t="s">
        <v>900</v>
      </c>
      <c r="D128" s="26"/>
      <c r="E128" s="26" t="s">
        <v>408</v>
      </c>
      <c r="F128" s="24"/>
      <c r="G128" s="24" t="s">
        <v>498</v>
      </c>
      <c r="H128" s="103">
        <v>842.12</v>
      </c>
      <c r="I128" s="104">
        <v>1</v>
      </c>
      <c r="J128" s="104">
        <v>0</v>
      </c>
      <c r="K128" s="108" t="s">
        <v>145</v>
      </c>
      <c r="L128" s="24" t="s">
        <v>390</v>
      </c>
      <c r="M128" s="105">
        <v>42755</v>
      </c>
      <c r="N128" s="105">
        <v>42922</v>
      </c>
      <c r="O128" s="103" t="s">
        <v>391</v>
      </c>
      <c r="P128" s="106" t="s">
        <v>499</v>
      </c>
      <c r="Q128" s="26" t="s">
        <v>393</v>
      </c>
      <c r="R128" s="3" t="s">
        <v>146</v>
      </c>
      <c r="S128" s="127">
        <f t="shared" si="4"/>
        <v>42947</v>
      </c>
    </row>
    <row r="129" spans="1:19" ht="33.75" customHeight="1" x14ac:dyDescent="0.2">
      <c r="A129" s="24" t="s">
        <v>678</v>
      </c>
      <c r="B129" s="24" t="s">
        <v>387</v>
      </c>
      <c r="C129" s="26" t="s">
        <v>679</v>
      </c>
      <c r="D129" s="26"/>
      <c r="E129" s="26" t="s">
        <v>408</v>
      </c>
      <c r="F129" s="24"/>
      <c r="G129" s="24" t="s">
        <v>391</v>
      </c>
      <c r="H129" s="103">
        <v>0</v>
      </c>
      <c r="I129" s="104">
        <v>1</v>
      </c>
      <c r="J129" s="104">
        <v>0</v>
      </c>
      <c r="K129" s="108" t="s">
        <v>222</v>
      </c>
      <c r="L129" s="24" t="s">
        <v>395</v>
      </c>
      <c r="M129" s="105" t="s">
        <v>31</v>
      </c>
      <c r="N129" s="105" t="s">
        <v>31</v>
      </c>
      <c r="O129" s="105"/>
      <c r="P129" s="106" t="s">
        <v>31</v>
      </c>
      <c r="Q129" s="105" t="s">
        <v>396</v>
      </c>
      <c r="R129" s="3" t="s">
        <v>223</v>
      </c>
      <c r="S129" s="127" t="str">
        <f t="shared" si="4"/>
        <v/>
      </c>
    </row>
    <row r="130" spans="1:19" ht="33.75" customHeight="1" x14ac:dyDescent="0.2">
      <c r="A130" s="24" t="s">
        <v>571</v>
      </c>
      <c r="B130" s="24" t="s">
        <v>569</v>
      </c>
      <c r="C130" s="26" t="s">
        <v>901</v>
      </c>
      <c r="D130" s="109"/>
      <c r="E130" s="26" t="s">
        <v>408</v>
      </c>
      <c r="F130" s="24"/>
      <c r="G130" s="24" t="s">
        <v>391</v>
      </c>
      <c r="H130" s="103">
        <v>0</v>
      </c>
      <c r="I130" s="104">
        <v>1</v>
      </c>
      <c r="J130" s="104">
        <v>0</v>
      </c>
      <c r="K130" s="110" t="s">
        <v>302</v>
      </c>
      <c r="L130" s="24" t="s">
        <v>390</v>
      </c>
      <c r="M130" s="105" t="s">
        <v>31</v>
      </c>
      <c r="N130" s="105" t="s">
        <v>31</v>
      </c>
      <c r="O130" s="103" t="s">
        <v>391</v>
      </c>
      <c r="P130" s="106" t="s">
        <v>31</v>
      </c>
      <c r="Q130" s="26" t="s">
        <v>396</v>
      </c>
      <c r="R130" s="3" t="s">
        <v>303</v>
      </c>
      <c r="S130" s="127" t="str">
        <f t="shared" si="4"/>
        <v/>
      </c>
    </row>
    <row r="131" spans="1:19" ht="33.75" customHeight="1" x14ac:dyDescent="0.2">
      <c r="A131" s="24" t="s">
        <v>605</v>
      </c>
      <c r="B131" s="24" t="s">
        <v>387</v>
      </c>
      <c r="C131" s="26" t="s">
        <v>902</v>
      </c>
      <c r="D131" s="109"/>
      <c r="E131" s="26" t="s">
        <v>408</v>
      </c>
      <c r="F131" s="24"/>
      <c r="G131" s="24" t="s">
        <v>691</v>
      </c>
      <c r="H131" s="103">
        <v>257.95999999999998</v>
      </c>
      <c r="I131" s="104">
        <v>1</v>
      </c>
      <c r="J131" s="104">
        <v>0</v>
      </c>
      <c r="K131" s="110" t="s">
        <v>780</v>
      </c>
      <c r="L131" s="24" t="s">
        <v>395</v>
      </c>
      <c r="M131" s="105">
        <v>43224</v>
      </c>
      <c r="N131" s="105">
        <v>43403</v>
      </c>
      <c r="O131" s="103" t="s">
        <v>391</v>
      </c>
      <c r="P131" s="106"/>
      <c r="Q131" s="26" t="s">
        <v>401</v>
      </c>
      <c r="R131" s="3" t="s">
        <v>343</v>
      </c>
      <c r="S131" s="127">
        <f t="shared" si="4"/>
        <v>43404</v>
      </c>
    </row>
    <row r="132" spans="1:19" ht="33.75" customHeight="1" x14ac:dyDescent="0.2">
      <c r="A132" s="24" t="s">
        <v>606</v>
      </c>
      <c r="B132" s="24" t="s">
        <v>387</v>
      </c>
      <c r="C132" s="26" t="s">
        <v>903</v>
      </c>
      <c r="D132" s="109"/>
      <c r="E132" s="26" t="s">
        <v>404</v>
      </c>
      <c r="F132" s="24">
        <v>6</v>
      </c>
      <c r="G132" s="24" t="s">
        <v>607</v>
      </c>
      <c r="H132" s="103">
        <v>292.86</v>
      </c>
      <c r="I132" s="104">
        <v>1</v>
      </c>
      <c r="J132" s="104">
        <v>0</v>
      </c>
      <c r="K132" s="110" t="s">
        <v>668</v>
      </c>
      <c r="L132" s="24" t="s">
        <v>406</v>
      </c>
      <c r="M132" s="105">
        <v>43097</v>
      </c>
      <c r="N132" s="105">
        <v>43209</v>
      </c>
      <c r="O132" s="103" t="s">
        <v>644</v>
      </c>
      <c r="P132" s="106" t="s">
        <v>435</v>
      </c>
      <c r="Q132" s="26" t="s">
        <v>393</v>
      </c>
      <c r="R132" s="3" t="s">
        <v>345</v>
      </c>
      <c r="S132" s="127">
        <f t="shared" si="4"/>
        <v>43220</v>
      </c>
    </row>
    <row r="133" spans="1:19" ht="33.75" customHeight="1" x14ac:dyDescent="0.2">
      <c r="A133" s="24" t="s">
        <v>364</v>
      </c>
      <c r="B133" s="24" t="s">
        <v>610</v>
      </c>
      <c r="C133" s="26" t="s">
        <v>904</v>
      </c>
      <c r="D133" s="109"/>
      <c r="E133" s="26" t="s">
        <v>404</v>
      </c>
      <c r="F133" s="24"/>
      <c r="G133" s="24" t="s">
        <v>391</v>
      </c>
      <c r="H133" s="103">
        <v>0</v>
      </c>
      <c r="I133" s="104">
        <v>1</v>
      </c>
      <c r="J133" s="104">
        <v>0</v>
      </c>
      <c r="K133" s="110" t="s">
        <v>363</v>
      </c>
      <c r="L133" s="24" t="s">
        <v>406</v>
      </c>
      <c r="M133" s="105" t="s">
        <v>31</v>
      </c>
      <c r="N133" s="105" t="s">
        <v>31</v>
      </c>
      <c r="O133" s="103" t="s">
        <v>644</v>
      </c>
      <c r="P133" s="106" t="s">
        <v>31</v>
      </c>
      <c r="Q133" s="26" t="s">
        <v>396</v>
      </c>
      <c r="R133" s="3" t="s">
        <v>364</v>
      </c>
      <c r="S133" s="127" t="str">
        <f t="shared" si="4"/>
        <v/>
      </c>
    </row>
    <row r="134" spans="1:19" ht="33.75" customHeight="1" x14ac:dyDescent="0.2">
      <c r="A134" s="24" t="s">
        <v>72</v>
      </c>
      <c r="B134" s="24" t="s">
        <v>387</v>
      </c>
      <c r="C134" s="26" t="s">
        <v>905</v>
      </c>
      <c r="D134" s="26"/>
      <c r="E134" s="26" t="s">
        <v>402</v>
      </c>
      <c r="F134" s="24"/>
      <c r="G134" s="24" t="s">
        <v>439</v>
      </c>
      <c r="H134" s="103">
        <v>125.65</v>
      </c>
      <c r="I134" s="104">
        <v>1</v>
      </c>
      <c r="J134" s="104">
        <v>0</v>
      </c>
      <c r="K134" s="108" t="s">
        <v>71</v>
      </c>
      <c r="L134" s="24" t="s">
        <v>390</v>
      </c>
      <c r="M134" s="105">
        <v>42677</v>
      </c>
      <c r="N134" s="105">
        <v>42734</v>
      </c>
      <c r="O134" s="103" t="s">
        <v>391</v>
      </c>
      <c r="P134" s="106" t="s">
        <v>440</v>
      </c>
      <c r="Q134" s="26" t="s">
        <v>393</v>
      </c>
      <c r="R134" s="3" t="s">
        <v>72</v>
      </c>
      <c r="S134" s="127">
        <f t="shared" si="4"/>
        <v>42735</v>
      </c>
    </row>
    <row r="135" spans="1:19" ht="33.75" customHeight="1" x14ac:dyDescent="0.2">
      <c r="A135" s="24" t="s">
        <v>109</v>
      </c>
      <c r="B135" s="24" t="s">
        <v>387</v>
      </c>
      <c r="C135" s="26" t="s">
        <v>906</v>
      </c>
      <c r="D135" s="26"/>
      <c r="E135" s="26" t="s">
        <v>404</v>
      </c>
      <c r="F135" s="24"/>
      <c r="G135" s="24" t="s">
        <v>475</v>
      </c>
      <c r="H135" s="103">
        <v>94.05</v>
      </c>
      <c r="I135" s="104">
        <v>0</v>
      </c>
      <c r="J135" s="104">
        <v>1</v>
      </c>
      <c r="K135" s="108" t="s">
        <v>108</v>
      </c>
      <c r="L135" s="24" t="s">
        <v>406</v>
      </c>
      <c r="M135" s="105">
        <v>42515</v>
      </c>
      <c r="N135" s="105">
        <v>42614</v>
      </c>
      <c r="O135" s="103" t="s">
        <v>644</v>
      </c>
      <c r="P135" s="106" t="s">
        <v>476</v>
      </c>
      <c r="Q135" s="26" t="s">
        <v>393</v>
      </c>
      <c r="R135" s="3" t="s">
        <v>109</v>
      </c>
      <c r="S135" s="127">
        <f t="shared" si="4"/>
        <v>42643</v>
      </c>
    </row>
    <row r="136" spans="1:19" ht="33.75" customHeight="1" x14ac:dyDescent="0.2">
      <c r="A136" s="24" t="s">
        <v>309</v>
      </c>
      <c r="B136" s="24" t="s">
        <v>569</v>
      </c>
      <c r="C136" s="26" t="s">
        <v>907</v>
      </c>
      <c r="D136" s="109"/>
      <c r="E136" s="26" t="s">
        <v>408</v>
      </c>
      <c r="F136" s="24"/>
      <c r="G136" s="24" t="s">
        <v>391</v>
      </c>
      <c r="H136" s="103">
        <v>0</v>
      </c>
      <c r="I136" s="104">
        <v>1</v>
      </c>
      <c r="J136" s="104">
        <v>0</v>
      </c>
      <c r="K136" s="110" t="s">
        <v>308</v>
      </c>
      <c r="L136" s="24" t="s">
        <v>395</v>
      </c>
      <c r="M136" s="105" t="s">
        <v>31</v>
      </c>
      <c r="N136" s="105" t="s">
        <v>31</v>
      </c>
      <c r="O136" s="103" t="s">
        <v>391</v>
      </c>
      <c r="P136" s="106"/>
      <c r="Q136" s="26" t="s">
        <v>396</v>
      </c>
      <c r="R136" s="3" t="s">
        <v>309</v>
      </c>
      <c r="S136" s="127" t="str">
        <f t="shared" si="4"/>
        <v/>
      </c>
    </row>
    <row r="137" spans="1:19" ht="33.75" customHeight="1" x14ac:dyDescent="0.2">
      <c r="A137" s="24" t="s">
        <v>329</v>
      </c>
      <c r="B137" s="24" t="s">
        <v>569</v>
      </c>
      <c r="C137" s="26" t="s">
        <v>908</v>
      </c>
      <c r="D137" s="109"/>
      <c r="E137" s="26" t="s">
        <v>394</v>
      </c>
      <c r="F137" s="24"/>
      <c r="G137" s="24" t="s">
        <v>596</v>
      </c>
      <c r="H137" s="103">
        <v>28.43</v>
      </c>
      <c r="I137" s="104">
        <v>1</v>
      </c>
      <c r="J137" s="104">
        <v>0</v>
      </c>
      <c r="K137" s="110" t="s">
        <v>328</v>
      </c>
      <c r="L137" s="24" t="s">
        <v>395</v>
      </c>
      <c r="M137" s="105">
        <v>42967</v>
      </c>
      <c r="N137" s="105">
        <v>43004</v>
      </c>
      <c r="O137" s="103" t="s">
        <v>391</v>
      </c>
      <c r="P137" s="106" t="s">
        <v>435</v>
      </c>
      <c r="Q137" s="26" t="s">
        <v>412</v>
      </c>
      <c r="R137" s="3" t="s">
        <v>329</v>
      </c>
      <c r="S137" s="127">
        <f t="shared" si="4"/>
        <v>43008</v>
      </c>
    </row>
    <row r="138" spans="1:19" ht="33.75" customHeight="1" x14ac:dyDescent="0.2">
      <c r="A138" s="24" t="s">
        <v>340</v>
      </c>
      <c r="B138" s="24" t="s">
        <v>387</v>
      </c>
      <c r="C138" s="26" t="s">
        <v>909</v>
      </c>
      <c r="D138" s="109"/>
      <c r="E138" s="26" t="s">
        <v>394</v>
      </c>
      <c r="F138" s="24"/>
      <c r="G138" s="24" t="s">
        <v>600</v>
      </c>
      <c r="H138" s="103">
        <v>32.93</v>
      </c>
      <c r="I138" s="104">
        <v>1</v>
      </c>
      <c r="J138" s="104">
        <v>0</v>
      </c>
      <c r="K138" s="110" t="s">
        <v>339</v>
      </c>
      <c r="L138" s="24" t="s">
        <v>395</v>
      </c>
      <c r="M138" s="105">
        <v>42824</v>
      </c>
      <c r="N138" s="105">
        <v>43151</v>
      </c>
      <c r="O138" s="103" t="s">
        <v>391</v>
      </c>
      <c r="P138" s="106" t="s">
        <v>601</v>
      </c>
      <c r="Q138" s="26" t="s">
        <v>393</v>
      </c>
      <c r="R138" s="3" t="s">
        <v>340</v>
      </c>
      <c r="S138" s="127">
        <f t="shared" si="4"/>
        <v>43159</v>
      </c>
    </row>
    <row r="139" spans="1:19" ht="33.75" customHeight="1" x14ac:dyDescent="0.2">
      <c r="A139" s="24" t="s">
        <v>379</v>
      </c>
      <c r="B139" s="24" t="s">
        <v>387</v>
      </c>
      <c r="C139" s="26" t="s">
        <v>910</v>
      </c>
      <c r="D139" s="109"/>
      <c r="E139" s="117" t="s">
        <v>402</v>
      </c>
      <c r="F139" s="24"/>
      <c r="G139" s="24" t="s">
        <v>1070</v>
      </c>
      <c r="H139" s="103">
        <v>339.35</v>
      </c>
      <c r="I139" s="104">
        <v>1</v>
      </c>
      <c r="J139" s="104">
        <v>0</v>
      </c>
      <c r="K139" s="110" t="s">
        <v>378</v>
      </c>
      <c r="L139" s="24" t="s">
        <v>390</v>
      </c>
      <c r="M139" s="105">
        <v>43008</v>
      </c>
      <c r="N139" s="105">
        <v>43266</v>
      </c>
      <c r="O139" s="106"/>
      <c r="P139" s="106" t="s">
        <v>435</v>
      </c>
      <c r="Q139" s="26" t="s">
        <v>393</v>
      </c>
      <c r="R139" s="3" t="s">
        <v>379</v>
      </c>
      <c r="S139" s="127">
        <f t="shared" si="4"/>
        <v>43281</v>
      </c>
    </row>
    <row r="140" spans="1:19" ht="33.75" customHeight="1" x14ac:dyDescent="0.2">
      <c r="A140" s="24" t="s">
        <v>284</v>
      </c>
      <c r="B140" s="24" t="s">
        <v>387</v>
      </c>
      <c r="C140" s="26" t="s">
        <v>911</v>
      </c>
      <c r="D140" s="109"/>
      <c r="E140" s="26" t="s">
        <v>402</v>
      </c>
      <c r="F140" s="24"/>
      <c r="G140" s="24" t="s">
        <v>391</v>
      </c>
      <c r="H140" s="103">
        <v>0</v>
      </c>
      <c r="I140" s="104">
        <v>1</v>
      </c>
      <c r="J140" s="104">
        <v>0</v>
      </c>
      <c r="K140" s="110" t="s">
        <v>283</v>
      </c>
      <c r="L140" s="24" t="s">
        <v>390</v>
      </c>
      <c r="M140" s="105">
        <v>43374</v>
      </c>
      <c r="N140" s="105">
        <v>43452</v>
      </c>
      <c r="O140" s="103" t="s">
        <v>391</v>
      </c>
      <c r="P140" s="106"/>
      <c r="Q140" s="26" t="s">
        <v>396</v>
      </c>
      <c r="R140" s="3" t="s">
        <v>284</v>
      </c>
      <c r="S140" s="127">
        <f t="shared" si="4"/>
        <v>43465</v>
      </c>
    </row>
    <row r="141" spans="1:19" ht="33.75" customHeight="1" x14ac:dyDescent="0.2">
      <c r="A141" s="24" t="s">
        <v>286</v>
      </c>
      <c r="B141" s="24" t="s">
        <v>387</v>
      </c>
      <c r="C141" s="26" t="s">
        <v>912</v>
      </c>
      <c r="D141" s="109"/>
      <c r="E141" s="26" t="s">
        <v>408</v>
      </c>
      <c r="F141" s="24"/>
      <c r="G141" s="24" t="s">
        <v>687</v>
      </c>
      <c r="H141" s="103">
        <v>568.48</v>
      </c>
      <c r="I141" s="104">
        <v>1</v>
      </c>
      <c r="J141" s="104">
        <v>0</v>
      </c>
      <c r="K141" s="110" t="s">
        <v>285</v>
      </c>
      <c r="L141" s="24" t="s">
        <v>395</v>
      </c>
      <c r="M141" s="105">
        <v>43232</v>
      </c>
      <c r="N141" s="105">
        <v>43385</v>
      </c>
      <c r="O141" s="103" t="s">
        <v>391</v>
      </c>
      <c r="P141" s="106" t="s">
        <v>435</v>
      </c>
      <c r="Q141" s="26" t="s">
        <v>393</v>
      </c>
      <c r="R141" s="3" t="s">
        <v>286</v>
      </c>
      <c r="S141" s="127">
        <f t="shared" si="4"/>
        <v>43404</v>
      </c>
    </row>
    <row r="142" spans="1:19" ht="33.75" customHeight="1" x14ac:dyDescent="0.2">
      <c r="A142" s="24" t="s">
        <v>288</v>
      </c>
      <c r="B142" s="24" t="s">
        <v>387</v>
      </c>
      <c r="C142" s="26" t="s">
        <v>913</v>
      </c>
      <c r="D142" s="109"/>
      <c r="E142" s="26" t="s">
        <v>408</v>
      </c>
      <c r="F142" s="24"/>
      <c r="G142" s="24" t="s">
        <v>391</v>
      </c>
      <c r="H142" s="103">
        <v>0</v>
      </c>
      <c r="I142" s="104">
        <v>1</v>
      </c>
      <c r="J142" s="104">
        <v>0</v>
      </c>
      <c r="K142" s="110" t="s">
        <v>287</v>
      </c>
      <c r="L142" s="24" t="s">
        <v>395</v>
      </c>
      <c r="M142" s="105" t="s">
        <v>31</v>
      </c>
      <c r="N142" s="105" t="s">
        <v>31</v>
      </c>
      <c r="O142" s="103" t="s">
        <v>391</v>
      </c>
      <c r="P142" s="106" t="s">
        <v>31</v>
      </c>
      <c r="Q142" s="26" t="s">
        <v>396</v>
      </c>
      <c r="R142" s="3" t="s">
        <v>288</v>
      </c>
      <c r="S142" s="127" t="str">
        <f t="shared" si="4"/>
        <v/>
      </c>
    </row>
    <row r="143" spans="1:19" ht="33.75" customHeight="1" x14ac:dyDescent="0.2">
      <c r="A143" s="24" t="s">
        <v>289</v>
      </c>
      <c r="B143" s="24" t="s">
        <v>387</v>
      </c>
      <c r="C143" s="26" t="s">
        <v>914</v>
      </c>
      <c r="D143" s="109"/>
      <c r="E143" s="26" t="s">
        <v>408</v>
      </c>
      <c r="F143" s="24"/>
      <c r="G143" s="118"/>
      <c r="H143" s="103">
        <v>275.89</v>
      </c>
      <c r="I143" s="104">
        <v>1</v>
      </c>
      <c r="J143" s="104">
        <v>0</v>
      </c>
      <c r="K143" s="110" t="s">
        <v>797</v>
      </c>
      <c r="L143" s="24" t="s">
        <v>395</v>
      </c>
      <c r="M143" s="105">
        <v>43374</v>
      </c>
      <c r="N143" s="105">
        <v>43466</v>
      </c>
      <c r="O143" s="103" t="s">
        <v>391</v>
      </c>
      <c r="P143" s="106"/>
      <c r="Q143" s="26" t="s">
        <v>414</v>
      </c>
      <c r="R143" s="3" t="s">
        <v>289</v>
      </c>
      <c r="S143" s="127">
        <f t="shared" si="4"/>
        <v>43496</v>
      </c>
    </row>
    <row r="144" spans="1:19" ht="33.75" customHeight="1" x14ac:dyDescent="0.2">
      <c r="A144" s="24" t="s">
        <v>344</v>
      </c>
      <c r="B144" s="24" t="s">
        <v>387</v>
      </c>
      <c r="C144" s="26" t="s">
        <v>915</v>
      </c>
      <c r="D144" s="109"/>
      <c r="E144" s="26" t="s">
        <v>402</v>
      </c>
      <c r="F144" s="24"/>
      <c r="G144" s="24" t="s">
        <v>648</v>
      </c>
      <c r="H144" s="103">
        <v>93.53</v>
      </c>
      <c r="I144" s="104">
        <v>1</v>
      </c>
      <c r="J144" s="104">
        <v>0</v>
      </c>
      <c r="K144" s="110" t="s">
        <v>781</v>
      </c>
      <c r="L144" s="24" t="s">
        <v>390</v>
      </c>
      <c r="M144" s="105">
        <v>42831</v>
      </c>
      <c r="N144" s="105">
        <v>43209</v>
      </c>
      <c r="O144" s="103" t="s">
        <v>391</v>
      </c>
      <c r="P144" s="106" t="s">
        <v>1071</v>
      </c>
      <c r="Q144" s="26" t="s">
        <v>393</v>
      </c>
      <c r="R144" s="3" t="s">
        <v>344</v>
      </c>
      <c r="S144" s="127">
        <f t="shared" si="4"/>
        <v>43220</v>
      </c>
    </row>
    <row r="145" spans="1:19" ht="33.75" customHeight="1" x14ac:dyDescent="0.2">
      <c r="A145" s="24" t="s">
        <v>692</v>
      </c>
      <c r="B145" s="24" t="s">
        <v>569</v>
      </c>
      <c r="C145" s="26" t="s">
        <v>696</v>
      </c>
      <c r="D145" s="109"/>
      <c r="E145" s="26" t="s">
        <v>408</v>
      </c>
      <c r="F145" s="24"/>
      <c r="G145" s="24"/>
      <c r="H145" s="103">
        <v>827.68</v>
      </c>
      <c r="I145" s="104">
        <v>1</v>
      </c>
      <c r="J145" s="104">
        <v>0</v>
      </c>
      <c r="K145" s="110" t="s">
        <v>694</v>
      </c>
      <c r="L145" s="24" t="s">
        <v>395</v>
      </c>
      <c r="M145" s="105">
        <v>43374</v>
      </c>
      <c r="N145" s="105">
        <v>43466</v>
      </c>
      <c r="O145" s="103"/>
      <c r="P145" s="103"/>
      <c r="Q145" s="26" t="s">
        <v>414</v>
      </c>
      <c r="R145" s="3" t="s">
        <v>692</v>
      </c>
      <c r="S145" s="127">
        <f t="shared" si="4"/>
        <v>43496</v>
      </c>
    </row>
    <row r="146" spans="1:19" ht="33.75" customHeight="1" x14ac:dyDescent="0.2">
      <c r="A146" s="24" t="s">
        <v>736</v>
      </c>
      <c r="B146" s="24" t="s">
        <v>569</v>
      </c>
      <c r="C146" s="26" t="s">
        <v>916</v>
      </c>
      <c r="D146" s="26"/>
      <c r="E146" s="26" t="s">
        <v>394</v>
      </c>
      <c r="F146" s="24"/>
      <c r="G146" s="24"/>
      <c r="H146" s="103">
        <v>469.02</v>
      </c>
      <c r="I146" s="104">
        <v>1</v>
      </c>
      <c r="J146" s="104">
        <v>0</v>
      </c>
      <c r="K146" s="108" t="s">
        <v>693</v>
      </c>
      <c r="L146" s="24" t="s">
        <v>395</v>
      </c>
      <c r="M146" s="105">
        <v>43374</v>
      </c>
      <c r="N146" s="105">
        <v>43452</v>
      </c>
      <c r="O146" s="106"/>
      <c r="P146" s="106"/>
      <c r="Q146" s="26" t="s">
        <v>414</v>
      </c>
      <c r="R146" s="3" t="s">
        <v>736</v>
      </c>
      <c r="S146" s="127">
        <f t="shared" si="4"/>
        <v>43465</v>
      </c>
    </row>
    <row r="147" spans="1:19" ht="33.75" customHeight="1" x14ac:dyDescent="0.2">
      <c r="A147" s="24" t="s">
        <v>792</v>
      </c>
      <c r="B147" s="24" t="s">
        <v>387</v>
      </c>
      <c r="C147" s="26" t="s">
        <v>917</v>
      </c>
      <c r="D147" s="26"/>
      <c r="E147" s="26" t="s">
        <v>408</v>
      </c>
      <c r="F147" s="24"/>
      <c r="G147" s="103"/>
      <c r="H147" s="103">
        <v>1000</v>
      </c>
      <c r="I147" s="104">
        <v>1</v>
      </c>
      <c r="J147" s="104">
        <v>0</v>
      </c>
      <c r="K147" s="108" t="s">
        <v>798</v>
      </c>
      <c r="L147" s="24" t="s">
        <v>395</v>
      </c>
      <c r="M147" s="105">
        <v>43405</v>
      </c>
      <c r="N147" s="105">
        <v>43497</v>
      </c>
      <c r="O147" s="106"/>
      <c r="P147" s="106"/>
      <c r="Q147" s="26" t="s">
        <v>414</v>
      </c>
      <c r="R147" s="3" t="s">
        <v>792</v>
      </c>
      <c r="S147" s="127">
        <f t="shared" si="4"/>
        <v>43524</v>
      </c>
    </row>
    <row r="148" spans="1:19" ht="33.75" customHeight="1" x14ac:dyDescent="0.2">
      <c r="A148" s="24" t="s">
        <v>793</v>
      </c>
      <c r="B148" s="24" t="s">
        <v>387</v>
      </c>
      <c r="C148" s="26" t="s">
        <v>918</v>
      </c>
      <c r="D148" s="26"/>
      <c r="E148" s="26" t="s">
        <v>408</v>
      </c>
      <c r="F148" s="24"/>
      <c r="G148" s="103"/>
      <c r="H148" s="103">
        <v>250</v>
      </c>
      <c r="I148" s="104">
        <v>1</v>
      </c>
      <c r="J148" s="104">
        <v>0</v>
      </c>
      <c r="K148" s="108" t="s">
        <v>799</v>
      </c>
      <c r="L148" s="24" t="s">
        <v>395</v>
      </c>
      <c r="M148" s="105">
        <v>43405</v>
      </c>
      <c r="N148" s="105">
        <v>43497</v>
      </c>
      <c r="O148" s="106"/>
      <c r="P148" s="106"/>
      <c r="Q148" s="26" t="s">
        <v>414</v>
      </c>
      <c r="R148" s="3" t="s">
        <v>793</v>
      </c>
      <c r="S148" s="127">
        <f t="shared" ref="S148" si="5">IFERROR(EOMONTH(N148,0),"")</f>
        <v>43524</v>
      </c>
    </row>
    <row r="149" spans="1:19" ht="12.75" thickBot="1" x14ac:dyDescent="0.25">
      <c r="A149" s="141" t="s">
        <v>634</v>
      </c>
      <c r="B149" s="141"/>
      <c r="C149" s="141"/>
      <c r="D149" s="141"/>
      <c r="E149" s="141"/>
      <c r="F149" s="141"/>
      <c r="G149" s="141"/>
      <c r="H149" s="116">
        <f>SUM(H124:H148)</f>
        <v>7628.8000000000011</v>
      </c>
      <c r="I149" s="112">
        <f>SUMPRODUCT($H$124:$H$148,I124:I148)</f>
        <v>7534.75</v>
      </c>
      <c r="J149" s="112">
        <f>SUMPRODUCT($H$124:$H$148,J124:J148)</f>
        <v>94.05</v>
      </c>
      <c r="K149" s="113"/>
      <c r="L149" s="114"/>
      <c r="M149" s="115"/>
      <c r="N149" s="115"/>
      <c r="O149" s="115"/>
      <c r="P149" s="114"/>
      <c r="Q149" s="114"/>
    </row>
    <row r="150" spans="1:19" ht="15.75" customHeight="1" thickBot="1" x14ac:dyDescent="0.25">
      <c r="A150" s="101">
        <v>4</v>
      </c>
      <c r="B150" s="138" t="s">
        <v>637</v>
      </c>
      <c r="C150" s="139"/>
      <c r="D150" s="139"/>
      <c r="E150" s="139"/>
      <c r="F150" s="139"/>
      <c r="G150" s="139"/>
      <c r="H150" s="139"/>
      <c r="I150" s="139"/>
      <c r="J150" s="139"/>
      <c r="K150" s="139"/>
      <c r="L150" s="139"/>
      <c r="M150" s="139"/>
      <c r="N150" s="139"/>
      <c r="O150" s="139"/>
      <c r="P150" s="139"/>
      <c r="Q150" s="140"/>
    </row>
    <row r="151" spans="1:19" ht="33.75" customHeight="1" x14ac:dyDescent="0.2">
      <c r="A151" s="24" t="s">
        <v>386</v>
      </c>
      <c r="B151" s="24" t="s">
        <v>387</v>
      </c>
      <c r="C151" s="26" t="s">
        <v>919</v>
      </c>
      <c r="D151" s="26"/>
      <c r="E151" s="26" t="s">
        <v>388</v>
      </c>
      <c r="F151" s="24"/>
      <c r="G151" s="24" t="s">
        <v>389</v>
      </c>
      <c r="H151" s="103">
        <v>8874.33</v>
      </c>
      <c r="I151" s="104">
        <v>1</v>
      </c>
      <c r="J151" s="104">
        <v>0</v>
      </c>
      <c r="K151" s="110" t="s">
        <v>24</v>
      </c>
      <c r="L151" s="24" t="s">
        <v>390</v>
      </c>
      <c r="M151" s="105">
        <v>41537</v>
      </c>
      <c r="N151" s="105">
        <v>41865</v>
      </c>
      <c r="O151" s="103" t="s">
        <v>391</v>
      </c>
      <c r="P151" s="106" t="s">
        <v>392</v>
      </c>
      <c r="Q151" s="26" t="s">
        <v>393</v>
      </c>
      <c r="R151" s="3" t="s">
        <v>25</v>
      </c>
      <c r="S151" s="127">
        <f>IFERROR(EOMONTH(N151,0),"")</f>
        <v>41882</v>
      </c>
    </row>
    <row r="152" spans="1:19" ht="33.75" customHeight="1" x14ac:dyDescent="0.2">
      <c r="A152" s="24" t="s">
        <v>397</v>
      </c>
      <c r="B152" s="24" t="s">
        <v>387</v>
      </c>
      <c r="C152" s="26" t="s">
        <v>920</v>
      </c>
      <c r="D152" s="26"/>
      <c r="E152" s="26" t="s">
        <v>388</v>
      </c>
      <c r="F152" s="24"/>
      <c r="G152" s="24" t="s">
        <v>398</v>
      </c>
      <c r="H152" s="103">
        <v>5436.28</v>
      </c>
      <c r="I152" s="104">
        <v>1</v>
      </c>
      <c r="J152" s="104">
        <v>0</v>
      </c>
      <c r="K152" s="108" t="s">
        <v>28</v>
      </c>
      <c r="L152" s="24" t="s">
        <v>390</v>
      </c>
      <c r="M152" s="105">
        <v>41709</v>
      </c>
      <c r="N152" s="105">
        <v>42198</v>
      </c>
      <c r="O152" s="103" t="s">
        <v>391</v>
      </c>
      <c r="P152" s="106" t="s">
        <v>399</v>
      </c>
      <c r="Q152" s="26" t="s">
        <v>393</v>
      </c>
      <c r="R152" s="3" t="s">
        <v>29</v>
      </c>
      <c r="S152" s="127">
        <f t="shared" ref="S152:S217" si="6">IFERROR(EOMONTH(N152,0),"")</f>
        <v>42216</v>
      </c>
    </row>
    <row r="153" spans="1:19" ht="33.75" customHeight="1" x14ac:dyDescent="0.2">
      <c r="A153" s="24" t="s">
        <v>425</v>
      </c>
      <c r="B153" s="24" t="s">
        <v>387</v>
      </c>
      <c r="C153" s="26" t="s">
        <v>921</v>
      </c>
      <c r="D153" s="26"/>
      <c r="E153" s="26" t="s">
        <v>388</v>
      </c>
      <c r="F153" s="24"/>
      <c r="G153" s="24" t="s">
        <v>426</v>
      </c>
      <c r="H153" s="103">
        <v>206.37</v>
      </c>
      <c r="I153" s="104">
        <v>1</v>
      </c>
      <c r="J153" s="104">
        <v>0</v>
      </c>
      <c r="K153" s="108" t="s">
        <v>52</v>
      </c>
      <c r="L153" s="24" t="s">
        <v>395</v>
      </c>
      <c r="M153" s="105">
        <v>41971</v>
      </c>
      <c r="N153" s="105">
        <v>42419</v>
      </c>
      <c r="O153" s="103" t="s">
        <v>391</v>
      </c>
      <c r="P153" s="106" t="s">
        <v>427</v>
      </c>
      <c r="Q153" s="26" t="s">
        <v>412</v>
      </c>
      <c r="R153" s="3" t="s">
        <v>53</v>
      </c>
      <c r="S153" s="127">
        <f t="shared" si="6"/>
        <v>42429</v>
      </c>
    </row>
    <row r="154" spans="1:19" ht="33.75" customHeight="1" x14ac:dyDescent="0.2">
      <c r="A154" s="24" t="s">
        <v>436</v>
      </c>
      <c r="B154" s="24" t="s">
        <v>387</v>
      </c>
      <c r="C154" s="26" t="s">
        <v>922</v>
      </c>
      <c r="D154" s="26"/>
      <c r="E154" s="26" t="s">
        <v>388</v>
      </c>
      <c r="F154" s="24"/>
      <c r="G154" s="24" t="s">
        <v>437</v>
      </c>
      <c r="H154" s="103">
        <v>455.15</v>
      </c>
      <c r="I154" s="104">
        <v>1</v>
      </c>
      <c r="J154" s="104">
        <v>0</v>
      </c>
      <c r="K154" s="108" t="s">
        <v>69</v>
      </c>
      <c r="L154" s="24" t="s">
        <v>395</v>
      </c>
      <c r="M154" s="105">
        <v>42020</v>
      </c>
      <c r="N154" s="105">
        <v>42551</v>
      </c>
      <c r="O154" s="103" t="s">
        <v>391</v>
      </c>
      <c r="P154" s="106" t="s">
        <v>438</v>
      </c>
      <c r="Q154" s="26" t="s">
        <v>412</v>
      </c>
      <c r="R154" s="3" t="s">
        <v>70</v>
      </c>
      <c r="S154" s="127">
        <f t="shared" si="6"/>
        <v>42551</v>
      </c>
    </row>
    <row r="155" spans="1:19" ht="33.75" customHeight="1" x14ac:dyDescent="0.2">
      <c r="A155" s="24" t="s">
        <v>479</v>
      </c>
      <c r="B155" s="24" t="s">
        <v>387</v>
      </c>
      <c r="C155" s="26" t="s">
        <v>923</v>
      </c>
      <c r="D155" s="26"/>
      <c r="E155" s="26" t="s">
        <v>388</v>
      </c>
      <c r="F155" s="24">
        <v>2</v>
      </c>
      <c r="G155" s="24" t="s">
        <v>480</v>
      </c>
      <c r="H155" s="103">
        <v>864.11</v>
      </c>
      <c r="I155" s="104">
        <v>1</v>
      </c>
      <c r="J155" s="104">
        <v>0</v>
      </c>
      <c r="K155" s="108" t="s">
        <v>760</v>
      </c>
      <c r="L155" s="24" t="s">
        <v>390</v>
      </c>
      <c r="M155" s="105">
        <v>41718</v>
      </c>
      <c r="N155" s="105">
        <v>42443</v>
      </c>
      <c r="O155" s="103" t="s">
        <v>391</v>
      </c>
      <c r="P155" s="106" t="s">
        <v>481</v>
      </c>
      <c r="Q155" s="26" t="s">
        <v>393</v>
      </c>
      <c r="R155" s="3" t="s">
        <v>121</v>
      </c>
      <c r="S155" s="127">
        <f t="shared" si="6"/>
        <v>42460</v>
      </c>
    </row>
    <row r="156" spans="1:19" ht="33.75" customHeight="1" x14ac:dyDescent="0.2">
      <c r="A156" s="24" t="s">
        <v>494</v>
      </c>
      <c r="B156" s="24" t="s">
        <v>387</v>
      </c>
      <c r="C156" s="26" t="s">
        <v>924</v>
      </c>
      <c r="D156" s="26"/>
      <c r="E156" s="26" t="s">
        <v>388</v>
      </c>
      <c r="F156" s="24"/>
      <c r="G156" s="24" t="s">
        <v>495</v>
      </c>
      <c r="H156" s="103">
        <v>998.02</v>
      </c>
      <c r="I156" s="104">
        <v>1</v>
      </c>
      <c r="J156" s="104">
        <v>0</v>
      </c>
      <c r="K156" s="108" t="s">
        <v>142</v>
      </c>
      <c r="L156" s="24" t="s">
        <v>390</v>
      </c>
      <c r="M156" s="105">
        <v>41865</v>
      </c>
      <c r="N156" s="105">
        <v>42551</v>
      </c>
      <c r="O156" s="103" t="s">
        <v>391</v>
      </c>
      <c r="P156" s="106" t="s">
        <v>496</v>
      </c>
      <c r="Q156" s="26" t="s">
        <v>393</v>
      </c>
      <c r="R156" s="3" t="s">
        <v>143</v>
      </c>
      <c r="S156" s="127">
        <f t="shared" si="6"/>
        <v>42551</v>
      </c>
    </row>
    <row r="157" spans="1:19" ht="33.75" customHeight="1" x14ac:dyDescent="0.2">
      <c r="A157" s="24" t="s">
        <v>602</v>
      </c>
      <c r="B157" s="24" t="s">
        <v>387</v>
      </c>
      <c r="C157" s="26" t="s">
        <v>925</v>
      </c>
      <c r="D157" s="109"/>
      <c r="E157" s="26" t="s">
        <v>422</v>
      </c>
      <c r="F157" s="24"/>
      <c r="G157" s="24" t="s">
        <v>603</v>
      </c>
      <c r="H157" s="103">
        <v>118.77</v>
      </c>
      <c r="I157" s="104">
        <v>1</v>
      </c>
      <c r="J157" s="104">
        <v>0</v>
      </c>
      <c r="K157" s="110" t="s">
        <v>341</v>
      </c>
      <c r="L157" s="24" t="s">
        <v>390</v>
      </c>
      <c r="M157" s="105">
        <v>41718</v>
      </c>
      <c r="N157" s="105">
        <v>42090</v>
      </c>
      <c r="O157" s="103" t="s">
        <v>391</v>
      </c>
      <c r="P157" s="106" t="s">
        <v>604</v>
      </c>
      <c r="Q157" s="26" t="s">
        <v>412</v>
      </c>
      <c r="R157" s="3" t="s">
        <v>342</v>
      </c>
      <c r="S157" s="127">
        <f t="shared" si="6"/>
        <v>42094</v>
      </c>
    </row>
    <row r="158" spans="1:19" ht="33.75" customHeight="1" x14ac:dyDescent="0.2">
      <c r="A158" s="24" t="s">
        <v>619</v>
      </c>
      <c r="B158" s="24" t="s">
        <v>610</v>
      </c>
      <c r="C158" s="26" t="s">
        <v>926</v>
      </c>
      <c r="D158" s="109"/>
      <c r="E158" s="26" t="s">
        <v>422</v>
      </c>
      <c r="F158" s="24"/>
      <c r="G158" s="24" t="s">
        <v>620</v>
      </c>
      <c r="H158" s="103">
        <v>55.73</v>
      </c>
      <c r="I158" s="104">
        <v>1</v>
      </c>
      <c r="J158" s="104">
        <v>0</v>
      </c>
      <c r="K158" s="110" t="s">
        <v>357</v>
      </c>
      <c r="L158" s="24" t="s">
        <v>395</v>
      </c>
      <c r="M158" s="105">
        <v>41891</v>
      </c>
      <c r="N158" s="105">
        <v>42353</v>
      </c>
      <c r="O158" s="103" t="s">
        <v>391</v>
      </c>
      <c r="P158" s="106" t="s">
        <v>621</v>
      </c>
      <c r="Q158" s="26" t="s">
        <v>412</v>
      </c>
      <c r="R158" s="3" t="s">
        <v>358</v>
      </c>
      <c r="S158" s="127">
        <f t="shared" si="6"/>
        <v>42369</v>
      </c>
    </row>
    <row r="159" spans="1:19" ht="33.75" customHeight="1" x14ac:dyDescent="0.2">
      <c r="A159" s="24" t="s">
        <v>622</v>
      </c>
      <c r="B159" s="24" t="s">
        <v>610</v>
      </c>
      <c r="C159" s="26" t="s">
        <v>927</v>
      </c>
      <c r="D159" s="109"/>
      <c r="E159" s="26" t="s">
        <v>388</v>
      </c>
      <c r="F159" s="24"/>
      <c r="G159" s="24" t="s">
        <v>623</v>
      </c>
      <c r="H159" s="103">
        <v>259.31</v>
      </c>
      <c r="I159" s="104">
        <v>1</v>
      </c>
      <c r="J159" s="104">
        <v>0</v>
      </c>
      <c r="K159" s="110" t="s">
        <v>359</v>
      </c>
      <c r="L159" s="24" t="s">
        <v>395</v>
      </c>
      <c r="M159" s="105">
        <v>41913</v>
      </c>
      <c r="N159" s="105">
        <v>42598</v>
      </c>
      <c r="O159" s="103" t="s">
        <v>391</v>
      </c>
      <c r="P159" s="106" t="s">
        <v>624</v>
      </c>
      <c r="Q159" s="26" t="s">
        <v>412</v>
      </c>
      <c r="R159" s="3" t="s">
        <v>360</v>
      </c>
      <c r="S159" s="127">
        <f t="shared" si="6"/>
        <v>42613</v>
      </c>
    </row>
    <row r="160" spans="1:19" ht="33.75" customHeight="1" x14ac:dyDescent="0.2">
      <c r="A160" s="24" t="s">
        <v>253</v>
      </c>
      <c r="B160" s="24" t="s">
        <v>387</v>
      </c>
      <c r="C160" s="26" t="s">
        <v>928</v>
      </c>
      <c r="D160" s="26"/>
      <c r="E160" s="26" t="s">
        <v>422</v>
      </c>
      <c r="F160" s="24"/>
      <c r="G160" s="24" t="s">
        <v>555</v>
      </c>
      <c r="H160" s="103">
        <v>99.49</v>
      </c>
      <c r="I160" s="104">
        <v>1</v>
      </c>
      <c r="J160" s="104">
        <v>0</v>
      </c>
      <c r="K160" s="108" t="s">
        <v>252</v>
      </c>
      <c r="L160" s="24" t="s">
        <v>390</v>
      </c>
      <c r="M160" s="105">
        <v>42671</v>
      </c>
      <c r="N160" s="105">
        <v>42930</v>
      </c>
      <c r="O160" s="103" t="s">
        <v>391</v>
      </c>
      <c r="P160" s="106" t="s">
        <v>556</v>
      </c>
      <c r="Q160" s="26" t="s">
        <v>412</v>
      </c>
      <c r="R160" s="3" t="s">
        <v>253</v>
      </c>
      <c r="S160" s="127">
        <f t="shared" si="6"/>
        <v>42947</v>
      </c>
    </row>
    <row r="161" spans="1:19" ht="33.75" customHeight="1" x14ac:dyDescent="0.2">
      <c r="A161" s="24" t="s">
        <v>381</v>
      </c>
      <c r="B161" s="24" t="s">
        <v>387</v>
      </c>
      <c r="C161" s="26" t="s">
        <v>929</v>
      </c>
      <c r="D161" s="109"/>
      <c r="E161" s="26" t="s">
        <v>402</v>
      </c>
      <c r="F161" s="24"/>
      <c r="G161" s="24" t="s">
        <v>629</v>
      </c>
      <c r="H161" s="103">
        <v>216.42</v>
      </c>
      <c r="I161" s="104">
        <v>1</v>
      </c>
      <c r="J161" s="104">
        <v>0</v>
      </c>
      <c r="K161" s="110" t="s">
        <v>380</v>
      </c>
      <c r="L161" s="24" t="s">
        <v>390</v>
      </c>
      <c r="M161" s="105" t="s">
        <v>31</v>
      </c>
      <c r="N161" s="105">
        <v>42788</v>
      </c>
      <c r="O161" s="103" t="s">
        <v>391</v>
      </c>
      <c r="P161" s="106" t="s">
        <v>630</v>
      </c>
      <c r="Q161" s="26" t="s">
        <v>393</v>
      </c>
      <c r="R161" s="3" t="s">
        <v>381</v>
      </c>
      <c r="S161" s="127">
        <f t="shared" si="6"/>
        <v>42794</v>
      </c>
    </row>
    <row r="162" spans="1:19" ht="33.75" customHeight="1" x14ac:dyDescent="0.2">
      <c r="A162" s="24" t="s">
        <v>138</v>
      </c>
      <c r="B162" s="24" t="s">
        <v>387</v>
      </c>
      <c r="C162" s="26" t="s">
        <v>930</v>
      </c>
      <c r="D162" s="26"/>
      <c r="E162" s="26" t="s">
        <v>388</v>
      </c>
      <c r="F162" s="24">
        <v>2</v>
      </c>
      <c r="G162" s="24" t="s">
        <v>489</v>
      </c>
      <c r="H162" s="103">
        <v>1517.71</v>
      </c>
      <c r="I162" s="104">
        <v>1</v>
      </c>
      <c r="J162" s="104">
        <v>0</v>
      </c>
      <c r="K162" s="108" t="s">
        <v>761</v>
      </c>
      <c r="L162" s="24" t="s">
        <v>390</v>
      </c>
      <c r="M162" s="105">
        <v>41718</v>
      </c>
      <c r="N162" s="105">
        <v>42240</v>
      </c>
      <c r="O162" s="103" t="s">
        <v>391</v>
      </c>
      <c r="P162" s="106" t="s">
        <v>490</v>
      </c>
      <c r="Q162" s="26" t="s">
        <v>412</v>
      </c>
      <c r="R162" s="3" t="s">
        <v>138</v>
      </c>
      <c r="S162" s="127">
        <f t="shared" si="6"/>
        <v>42247</v>
      </c>
    </row>
    <row r="163" spans="1:19" ht="33.75" customHeight="1" x14ac:dyDescent="0.2">
      <c r="A163" s="24" t="s">
        <v>191</v>
      </c>
      <c r="B163" s="24" t="s">
        <v>387</v>
      </c>
      <c r="C163" s="26" t="s">
        <v>931</v>
      </c>
      <c r="D163" s="109"/>
      <c r="E163" s="26" t="s">
        <v>388</v>
      </c>
      <c r="F163" s="24"/>
      <c r="G163" s="24" t="s">
        <v>514</v>
      </c>
      <c r="H163" s="103">
        <v>721.25</v>
      </c>
      <c r="I163" s="104">
        <v>1</v>
      </c>
      <c r="J163" s="104">
        <v>0</v>
      </c>
      <c r="K163" s="24" t="s">
        <v>190</v>
      </c>
      <c r="L163" s="24" t="s">
        <v>395</v>
      </c>
      <c r="M163" s="105">
        <v>42109</v>
      </c>
      <c r="N163" s="105">
        <v>42900</v>
      </c>
      <c r="O163" s="103" t="s">
        <v>391</v>
      </c>
      <c r="P163" s="106" t="s">
        <v>435</v>
      </c>
      <c r="Q163" s="26" t="s">
        <v>393</v>
      </c>
      <c r="R163" s="3" t="s">
        <v>191</v>
      </c>
      <c r="S163" s="127">
        <f t="shared" si="6"/>
        <v>42916</v>
      </c>
    </row>
    <row r="164" spans="1:19" ht="33.75" customHeight="1" x14ac:dyDescent="0.2">
      <c r="A164" s="24" t="s">
        <v>199</v>
      </c>
      <c r="B164" s="24" t="s">
        <v>387</v>
      </c>
      <c r="C164" s="26" t="s">
        <v>932</v>
      </c>
      <c r="D164" s="109"/>
      <c r="E164" s="26" t="s">
        <v>388</v>
      </c>
      <c r="F164" s="24"/>
      <c r="G164" s="24" t="s">
        <v>520</v>
      </c>
      <c r="H164" s="103">
        <v>840.61</v>
      </c>
      <c r="I164" s="104">
        <v>1</v>
      </c>
      <c r="J164" s="104">
        <v>0</v>
      </c>
      <c r="K164" s="24" t="s">
        <v>198</v>
      </c>
      <c r="L164" s="24" t="s">
        <v>395</v>
      </c>
      <c r="M164" s="105">
        <v>42508</v>
      </c>
      <c r="N164" s="105">
        <v>42948</v>
      </c>
      <c r="O164" s="103" t="s">
        <v>391</v>
      </c>
      <c r="P164" s="106" t="s">
        <v>435</v>
      </c>
      <c r="Q164" s="26" t="s">
        <v>393</v>
      </c>
      <c r="R164" s="3" t="s">
        <v>199</v>
      </c>
      <c r="S164" s="127">
        <f t="shared" si="6"/>
        <v>42978</v>
      </c>
    </row>
    <row r="165" spans="1:19" ht="33.75" customHeight="1" x14ac:dyDescent="0.2">
      <c r="A165" s="24" t="s">
        <v>311</v>
      </c>
      <c r="B165" s="24" t="s">
        <v>569</v>
      </c>
      <c r="C165" s="26" t="s">
        <v>933</v>
      </c>
      <c r="D165" s="109"/>
      <c r="E165" s="26" t="s">
        <v>422</v>
      </c>
      <c r="F165" s="24"/>
      <c r="G165" s="24" t="s">
        <v>577</v>
      </c>
      <c r="H165" s="103">
        <v>89.87</v>
      </c>
      <c r="I165" s="104">
        <v>1</v>
      </c>
      <c r="J165" s="104">
        <v>0</v>
      </c>
      <c r="K165" s="117" t="s">
        <v>310</v>
      </c>
      <c r="L165" s="24" t="s">
        <v>395</v>
      </c>
      <c r="M165" s="105">
        <v>41843</v>
      </c>
      <c r="N165" s="105">
        <v>42167</v>
      </c>
      <c r="O165" s="103" t="s">
        <v>391</v>
      </c>
      <c r="P165" s="106" t="s">
        <v>578</v>
      </c>
      <c r="Q165" s="26" t="s">
        <v>412</v>
      </c>
      <c r="R165" s="3" t="s">
        <v>311</v>
      </c>
      <c r="S165" s="127">
        <f t="shared" si="6"/>
        <v>42185</v>
      </c>
    </row>
    <row r="166" spans="1:19" ht="33.75" customHeight="1" x14ac:dyDescent="0.2">
      <c r="A166" s="24" t="s">
        <v>319</v>
      </c>
      <c r="B166" s="24" t="s">
        <v>569</v>
      </c>
      <c r="C166" s="26" t="s">
        <v>934</v>
      </c>
      <c r="D166" s="109"/>
      <c r="E166" s="26" t="s">
        <v>388</v>
      </c>
      <c r="F166" s="24"/>
      <c r="G166" s="24" t="s">
        <v>584</v>
      </c>
      <c r="H166" s="103">
        <v>618.28</v>
      </c>
      <c r="I166" s="104">
        <v>1</v>
      </c>
      <c r="J166" s="104">
        <v>0</v>
      </c>
      <c r="K166" s="117" t="s">
        <v>318</v>
      </c>
      <c r="L166" s="24" t="s">
        <v>390</v>
      </c>
      <c r="M166" s="105">
        <v>42116</v>
      </c>
      <c r="N166" s="105">
        <v>42734</v>
      </c>
      <c r="O166" s="103" t="s">
        <v>391</v>
      </c>
      <c r="P166" s="106" t="s">
        <v>585</v>
      </c>
      <c r="Q166" s="26" t="s">
        <v>393</v>
      </c>
      <c r="R166" s="3" t="s">
        <v>319</v>
      </c>
      <c r="S166" s="127">
        <f t="shared" si="6"/>
        <v>42735</v>
      </c>
    </row>
    <row r="167" spans="1:19" ht="33.75" customHeight="1" x14ac:dyDescent="0.2">
      <c r="A167" s="24" t="s">
        <v>375</v>
      </c>
      <c r="B167" s="24" t="s">
        <v>387</v>
      </c>
      <c r="C167" s="26" t="s">
        <v>935</v>
      </c>
      <c r="D167" s="109"/>
      <c r="E167" s="26" t="s">
        <v>422</v>
      </c>
      <c r="F167" s="24"/>
      <c r="G167" s="24" t="s">
        <v>627</v>
      </c>
      <c r="H167" s="103">
        <v>62.27</v>
      </c>
      <c r="I167" s="104">
        <v>1</v>
      </c>
      <c r="J167" s="104">
        <v>0</v>
      </c>
      <c r="K167" s="117" t="s">
        <v>374</v>
      </c>
      <c r="L167" s="24" t="s">
        <v>395</v>
      </c>
      <c r="M167" s="105">
        <v>41870</v>
      </c>
      <c r="N167" s="105">
        <v>42114</v>
      </c>
      <c r="O167" s="103" t="s">
        <v>391</v>
      </c>
      <c r="P167" s="106" t="s">
        <v>628</v>
      </c>
      <c r="Q167" s="26" t="s">
        <v>412</v>
      </c>
      <c r="R167" s="3" t="s">
        <v>375</v>
      </c>
      <c r="S167" s="127">
        <f t="shared" si="6"/>
        <v>42124</v>
      </c>
    </row>
    <row r="168" spans="1:19" ht="33.75" customHeight="1" x14ac:dyDescent="0.2">
      <c r="A168" s="24" t="s">
        <v>321</v>
      </c>
      <c r="B168" s="24" t="s">
        <v>569</v>
      </c>
      <c r="C168" s="26" t="s">
        <v>936</v>
      </c>
      <c r="D168" s="109"/>
      <c r="E168" s="26" t="s">
        <v>388</v>
      </c>
      <c r="F168" s="24"/>
      <c r="G168" s="24" t="s">
        <v>586</v>
      </c>
      <c r="H168" s="103">
        <v>318.55</v>
      </c>
      <c r="I168" s="104">
        <v>1</v>
      </c>
      <c r="J168" s="104">
        <v>0</v>
      </c>
      <c r="K168" s="117" t="s">
        <v>320</v>
      </c>
      <c r="L168" s="24" t="s">
        <v>395</v>
      </c>
      <c r="M168" s="105">
        <v>41913</v>
      </c>
      <c r="N168" s="105">
        <v>42461</v>
      </c>
      <c r="O168" s="103" t="s">
        <v>391</v>
      </c>
      <c r="P168" s="106" t="s">
        <v>587</v>
      </c>
      <c r="Q168" s="26" t="s">
        <v>412</v>
      </c>
      <c r="R168" s="3" t="s">
        <v>321</v>
      </c>
      <c r="S168" s="127">
        <f t="shared" si="6"/>
        <v>42490</v>
      </c>
    </row>
    <row r="169" spans="1:19" ht="33.75" customHeight="1" x14ac:dyDescent="0.2">
      <c r="A169" s="24" t="s">
        <v>133</v>
      </c>
      <c r="B169" s="24" t="s">
        <v>387</v>
      </c>
      <c r="C169" s="26" t="s">
        <v>937</v>
      </c>
      <c r="D169" s="109"/>
      <c r="E169" s="26" t="s">
        <v>388</v>
      </c>
      <c r="F169" s="24"/>
      <c r="G169" s="24" t="s">
        <v>484</v>
      </c>
      <c r="H169" s="103">
        <v>1084.5</v>
      </c>
      <c r="I169" s="104">
        <v>1</v>
      </c>
      <c r="J169" s="104">
        <v>0</v>
      </c>
      <c r="K169" s="24" t="s">
        <v>132</v>
      </c>
      <c r="L169" s="24" t="s">
        <v>395</v>
      </c>
      <c r="M169" s="105">
        <v>42039</v>
      </c>
      <c r="N169" s="105">
        <v>42039</v>
      </c>
      <c r="O169" s="103" t="s">
        <v>391</v>
      </c>
      <c r="P169" s="106" t="s">
        <v>435</v>
      </c>
      <c r="Q169" s="26" t="s">
        <v>393</v>
      </c>
      <c r="R169" s="3" t="s">
        <v>133</v>
      </c>
      <c r="S169" s="127">
        <f t="shared" si="6"/>
        <v>42063</v>
      </c>
    </row>
    <row r="170" spans="1:19" ht="33.75" customHeight="1" x14ac:dyDescent="0.2">
      <c r="A170" s="24" t="s">
        <v>120</v>
      </c>
      <c r="B170" s="24" t="s">
        <v>387</v>
      </c>
      <c r="C170" s="26" t="s">
        <v>938</v>
      </c>
      <c r="D170" s="109"/>
      <c r="E170" s="26" t="s">
        <v>388</v>
      </c>
      <c r="F170" s="24"/>
      <c r="G170" s="24" t="s">
        <v>478</v>
      </c>
      <c r="H170" s="103">
        <v>740.88</v>
      </c>
      <c r="I170" s="104">
        <v>1</v>
      </c>
      <c r="J170" s="104">
        <v>0</v>
      </c>
      <c r="K170" s="24" t="s">
        <v>119</v>
      </c>
      <c r="L170" s="24" t="s">
        <v>395</v>
      </c>
      <c r="M170" s="105">
        <v>42262</v>
      </c>
      <c r="N170" s="105">
        <v>43076</v>
      </c>
      <c r="O170" s="103" t="s">
        <v>391</v>
      </c>
      <c r="P170" s="106" t="s">
        <v>435</v>
      </c>
      <c r="Q170" s="26" t="s">
        <v>393</v>
      </c>
      <c r="R170" s="3" t="s">
        <v>120</v>
      </c>
      <c r="S170" s="127">
        <f t="shared" si="6"/>
        <v>43100</v>
      </c>
    </row>
    <row r="171" spans="1:19" ht="33.75" customHeight="1" x14ac:dyDescent="0.2">
      <c r="A171" s="24" t="s">
        <v>58</v>
      </c>
      <c r="B171" s="24" t="s">
        <v>387</v>
      </c>
      <c r="C171" s="26" t="s">
        <v>939</v>
      </c>
      <c r="D171" s="109"/>
      <c r="E171" s="26" t="s">
        <v>422</v>
      </c>
      <c r="F171" s="24"/>
      <c r="G171" s="24" t="s">
        <v>672</v>
      </c>
      <c r="H171" s="103">
        <v>241.57</v>
      </c>
      <c r="I171" s="104">
        <v>1</v>
      </c>
      <c r="J171" s="104">
        <v>0</v>
      </c>
      <c r="K171" s="108" t="s">
        <v>671</v>
      </c>
      <c r="L171" s="24" t="s">
        <v>390</v>
      </c>
      <c r="M171" s="105">
        <v>42424</v>
      </c>
      <c r="N171" s="105">
        <v>42647</v>
      </c>
      <c r="O171" s="103" t="s">
        <v>391</v>
      </c>
      <c r="P171" s="106" t="s">
        <v>673</v>
      </c>
      <c r="Q171" s="26" t="s">
        <v>412</v>
      </c>
      <c r="R171" s="3" t="s">
        <v>58</v>
      </c>
      <c r="S171" s="127">
        <f t="shared" si="6"/>
        <v>42674</v>
      </c>
    </row>
    <row r="172" spans="1:19" ht="33.75" customHeight="1" x14ac:dyDescent="0.2">
      <c r="A172" s="24" t="s">
        <v>305</v>
      </c>
      <c r="B172" s="24" t="s">
        <v>569</v>
      </c>
      <c r="C172" s="26" t="s">
        <v>940</v>
      </c>
      <c r="D172" s="109"/>
      <c r="E172" s="26" t="s">
        <v>388</v>
      </c>
      <c r="F172" s="24"/>
      <c r="G172" s="24" t="s">
        <v>572</v>
      </c>
      <c r="H172" s="103">
        <v>125.67</v>
      </c>
      <c r="I172" s="104">
        <v>1</v>
      </c>
      <c r="J172" s="104">
        <v>0</v>
      </c>
      <c r="K172" s="117" t="s">
        <v>304</v>
      </c>
      <c r="L172" s="24" t="s">
        <v>395</v>
      </c>
      <c r="M172" s="105">
        <v>41913</v>
      </c>
      <c r="N172" s="105">
        <v>42515</v>
      </c>
      <c r="O172" s="103" t="s">
        <v>391</v>
      </c>
      <c r="P172" s="106" t="s">
        <v>573</v>
      </c>
      <c r="Q172" s="26" t="s">
        <v>412</v>
      </c>
      <c r="R172" s="3" t="s">
        <v>305</v>
      </c>
      <c r="S172" s="127">
        <f t="shared" si="6"/>
        <v>42521</v>
      </c>
    </row>
    <row r="173" spans="1:19" ht="33.75" customHeight="1" x14ac:dyDescent="0.2">
      <c r="A173" s="24" t="s">
        <v>301</v>
      </c>
      <c r="B173" s="24" t="s">
        <v>569</v>
      </c>
      <c r="C173" s="26" t="s">
        <v>941</v>
      </c>
      <c r="D173" s="109"/>
      <c r="E173" s="26" t="s">
        <v>402</v>
      </c>
      <c r="F173" s="24"/>
      <c r="G173" s="24" t="s">
        <v>648</v>
      </c>
      <c r="H173" s="103">
        <v>247.93</v>
      </c>
      <c r="I173" s="104">
        <v>1</v>
      </c>
      <c r="J173" s="104">
        <v>0</v>
      </c>
      <c r="K173" s="117" t="s">
        <v>300</v>
      </c>
      <c r="L173" s="24" t="s">
        <v>390</v>
      </c>
      <c r="M173" s="105">
        <v>42619</v>
      </c>
      <c r="N173" s="105">
        <v>43053</v>
      </c>
      <c r="O173" s="103" t="s">
        <v>391</v>
      </c>
      <c r="P173" s="106" t="s">
        <v>1132</v>
      </c>
      <c r="Q173" s="26" t="s">
        <v>393</v>
      </c>
      <c r="R173" s="3" t="s">
        <v>301</v>
      </c>
      <c r="S173" s="127">
        <f t="shared" si="6"/>
        <v>43069</v>
      </c>
    </row>
    <row r="174" spans="1:19" ht="33.75" customHeight="1" x14ac:dyDescent="0.2">
      <c r="A174" s="24" t="s">
        <v>313</v>
      </c>
      <c r="B174" s="24" t="s">
        <v>569</v>
      </c>
      <c r="C174" s="26" t="s">
        <v>942</v>
      </c>
      <c r="D174" s="109"/>
      <c r="E174" s="26" t="s">
        <v>388</v>
      </c>
      <c r="F174" s="24"/>
      <c r="G174" s="24" t="s">
        <v>579</v>
      </c>
      <c r="H174" s="103">
        <v>129.34</v>
      </c>
      <c r="I174" s="104">
        <v>1</v>
      </c>
      <c r="J174" s="104">
        <v>0</v>
      </c>
      <c r="K174" s="117" t="s">
        <v>312</v>
      </c>
      <c r="L174" s="24" t="s">
        <v>390</v>
      </c>
      <c r="M174" s="105">
        <v>42724</v>
      </c>
      <c r="N174" s="105">
        <v>43174</v>
      </c>
      <c r="O174" s="103" t="s">
        <v>391</v>
      </c>
      <c r="P174" s="106" t="s">
        <v>580</v>
      </c>
      <c r="Q174" s="26" t="s">
        <v>393</v>
      </c>
      <c r="R174" s="3" t="s">
        <v>313</v>
      </c>
      <c r="S174" s="127">
        <f t="shared" si="6"/>
        <v>43190</v>
      </c>
    </row>
    <row r="175" spans="1:19" ht="33.75" customHeight="1" x14ac:dyDescent="0.2">
      <c r="A175" s="24" t="s">
        <v>349</v>
      </c>
      <c r="B175" s="24" t="s">
        <v>610</v>
      </c>
      <c r="C175" s="26" t="s">
        <v>943</v>
      </c>
      <c r="D175" s="109"/>
      <c r="E175" s="26" t="s">
        <v>388</v>
      </c>
      <c r="F175" s="24"/>
      <c r="G175" s="24" t="s">
        <v>611</v>
      </c>
      <c r="H175" s="103">
        <v>542.20000000000005</v>
      </c>
      <c r="I175" s="104">
        <v>1</v>
      </c>
      <c r="J175" s="104">
        <v>0</v>
      </c>
      <c r="K175" s="117" t="s">
        <v>348</v>
      </c>
      <c r="L175" s="24" t="s">
        <v>390</v>
      </c>
      <c r="M175" s="105">
        <v>42465</v>
      </c>
      <c r="N175" s="105">
        <v>43010</v>
      </c>
      <c r="O175" s="103" t="s">
        <v>391</v>
      </c>
      <c r="P175" s="106" t="s">
        <v>1072</v>
      </c>
      <c r="Q175" s="26" t="s">
        <v>393</v>
      </c>
      <c r="R175" s="3" t="s">
        <v>349</v>
      </c>
      <c r="S175" s="127">
        <f t="shared" si="6"/>
        <v>43039</v>
      </c>
    </row>
    <row r="176" spans="1:19" ht="33.75" customHeight="1" x14ac:dyDescent="0.2">
      <c r="A176" s="24" t="s">
        <v>351</v>
      </c>
      <c r="B176" s="24" t="s">
        <v>610</v>
      </c>
      <c r="C176" s="26" t="s">
        <v>944</v>
      </c>
      <c r="D176" s="109"/>
      <c r="E176" s="26" t="s">
        <v>422</v>
      </c>
      <c r="F176" s="24"/>
      <c r="G176" s="24" t="s">
        <v>612</v>
      </c>
      <c r="H176" s="103">
        <v>213.6</v>
      </c>
      <c r="I176" s="104">
        <v>1</v>
      </c>
      <c r="J176" s="104">
        <v>0</v>
      </c>
      <c r="K176" s="117" t="s">
        <v>350</v>
      </c>
      <c r="L176" s="24" t="s">
        <v>390</v>
      </c>
      <c r="M176" s="105">
        <v>42559</v>
      </c>
      <c r="N176" s="105">
        <v>43033</v>
      </c>
      <c r="O176" s="103" t="s">
        <v>391</v>
      </c>
      <c r="P176" s="106" t="s">
        <v>613</v>
      </c>
      <c r="Q176" s="26" t="s">
        <v>393</v>
      </c>
      <c r="R176" s="3" t="s">
        <v>351</v>
      </c>
      <c r="S176" s="127">
        <f t="shared" si="6"/>
        <v>43039</v>
      </c>
    </row>
    <row r="177" spans="1:19" ht="33.75" customHeight="1" x14ac:dyDescent="0.2">
      <c r="A177" s="24" t="s">
        <v>107</v>
      </c>
      <c r="B177" s="24" t="s">
        <v>387</v>
      </c>
      <c r="C177" s="26" t="s">
        <v>945</v>
      </c>
      <c r="D177" s="109"/>
      <c r="E177" s="26" t="s">
        <v>402</v>
      </c>
      <c r="F177" s="24"/>
      <c r="G177" s="24" t="s">
        <v>473</v>
      </c>
      <c r="H177" s="103">
        <v>545.70000000000005</v>
      </c>
      <c r="I177" s="104">
        <v>1</v>
      </c>
      <c r="J177" s="104">
        <v>0</v>
      </c>
      <c r="K177" s="24" t="s">
        <v>106</v>
      </c>
      <c r="L177" s="24" t="s">
        <v>390</v>
      </c>
      <c r="M177" s="105">
        <v>42677</v>
      </c>
      <c r="N177" s="105">
        <v>42678</v>
      </c>
      <c r="O177" s="103" t="s">
        <v>391</v>
      </c>
      <c r="P177" s="106" t="s">
        <v>474</v>
      </c>
      <c r="Q177" s="26" t="s">
        <v>393</v>
      </c>
      <c r="R177" s="3" t="s">
        <v>107</v>
      </c>
      <c r="S177" s="127">
        <f t="shared" si="6"/>
        <v>42704</v>
      </c>
    </row>
    <row r="178" spans="1:19" ht="33.75" customHeight="1" x14ac:dyDescent="0.2">
      <c r="A178" s="24" t="s">
        <v>148</v>
      </c>
      <c r="B178" s="24" t="s">
        <v>387</v>
      </c>
      <c r="C178" s="26" t="s">
        <v>946</v>
      </c>
      <c r="D178" s="109"/>
      <c r="E178" s="26" t="s">
        <v>388</v>
      </c>
      <c r="F178" s="24"/>
      <c r="G178" s="24" t="s">
        <v>391</v>
      </c>
      <c r="H178" s="103">
        <v>0</v>
      </c>
      <c r="I178" s="104">
        <v>1</v>
      </c>
      <c r="J178" s="104">
        <v>0</v>
      </c>
      <c r="K178" s="24" t="s">
        <v>147</v>
      </c>
      <c r="L178" s="24" t="s">
        <v>395</v>
      </c>
      <c r="M178" s="105" t="s">
        <v>31</v>
      </c>
      <c r="N178" s="105" t="s">
        <v>31</v>
      </c>
      <c r="O178" s="103" t="s">
        <v>391</v>
      </c>
      <c r="P178" s="106" t="s">
        <v>31</v>
      </c>
      <c r="Q178" s="26" t="s">
        <v>396</v>
      </c>
      <c r="R178" s="3" t="s">
        <v>148</v>
      </c>
      <c r="S178" s="127" t="str">
        <f t="shared" si="6"/>
        <v/>
      </c>
    </row>
    <row r="179" spans="1:19" ht="33.75" customHeight="1" x14ac:dyDescent="0.2">
      <c r="A179" s="24" t="s">
        <v>221</v>
      </c>
      <c r="B179" s="24" t="s">
        <v>387</v>
      </c>
      <c r="C179" s="26" t="s">
        <v>947</v>
      </c>
      <c r="D179" s="109"/>
      <c r="E179" s="26" t="s">
        <v>422</v>
      </c>
      <c r="F179" s="24"/>
      <c r="G179" s="24" t="s">
        <v>534</v>
      </c>
      <c r="H179" s="103">
        <v>235.96</v>
      </c>
      <c r="I179" s="104">
        <v>1</v>
      </c>
      <c r="J179" s="104">
        <v>0</v>
      </c>
      <c r="K179" s="24" t="s">
        <v>220</v>
      </c>
      <c r="L179" s="24" t="s">
        <v>390</v>
      </c>
      <c r="M179" s="105">
        <v>42403</v>
      </c>
      <c r="N179" s="105">
        <v>42629</v>
      </c>
      <c r="O179" s="103" t="s">
        <v>391</v>
      </c>
      <c r="P179" s="106" t="s">
        <v>535</v>
      </c>
      <c r="Q179" s="26" t="s">
        <v>412</v>
      </c>
      <c r="R179" s="3" t="s">
        <v>221</v>
      </c>
      <c r="S179" s="127">
        <f t="shared" si="6"/>
        <v>42643</v>
      </c>
    </row>
    <row r="180" spans="1:19" ht="33.75" customHeight="1" x14ac:dyDescent="0.2">
      <c r="A180" s="24" t="s">
        <v>203</v>
      </c>
      <c r="B180" s="24" t="s">
        <v>387</v>
      </c>
      <c r="C180" s="26" t="s">
        <v>948</v>
      </c>
      <c r="D180" s="109"/>
      <c r="E180" s="26" t="s">
        <v>388</v>
      </c>
      <c r="F180" s="24"/>
      <c r="G180" s="24" t="s">
        <v>516</v>
      </c>
      <c r="H180" s="103">
        <v>334.13</v>
      </c>
      <c r="I180" s="104">
        <v>1</v>
      </c>
      <c r="J180" s="104">
        <v>0</v>
      </c>
      <c r="K180" s="24" t="s">
        <v>202</v>
      </c>
      <c r="L180" s="24" t="s">
        <v>390</v>
      </c>
      <c r="M180" s="105">
        <v>42798</v>
      </c>
      <c r="N180" s="105">
        <v>43151</v>
      </c>
      <c r="O180" s="103" t="s">
        <v>391</v>
      </c>
      <c r="P180" s="106" t="s">
        <v>1073</v>
      </c>
      <c r="Q180" s="26" t="s">
        <v>393</v>
      </c>
      <c r="R180" s="3" t="s">
        <v>203</v>
      </c>
      <c r="S180" s="127">
        <f t="shared" si="6"/>
        <v>43159</v>
      </c>
    </row>
    <row r="181" spans="1:19" ht="33.75" customHeight="1" x14ac:dyDescent="0.2">
      <c r="A181" s="24" t="s">
        <v>317</v>
      </c>
      <c r="B181" s="24" t="s">
        <v>569</v>
      </c>
      <c r="C181" s="26" t="s">
        <v>949</v>
      </c>
      <c r="D181" s="109"/>
      <c r="E181" s="26" t="s">
        <v>388</v>
      </c>
      <c r="F181" s="24"/>
      <c r="G181" s="24" t="s">
        <v>582</v>
      </c>
      <c r="H181" s="103">
        <v>229.71</v>
      </c>
      <c r="I181" s="104">
        <v>1</v>
      </c>
      <c r="J181" s="104">
        <v>0</v>
      </c>
      <c r="K181" s="117" t="s">
        <v>316</v>
      </c>
      <c r="L181" s="24" t="s">
        <v>390</v>
      </c>
      <c r="M181" s="105">
        <v>42550</v>
      </c>
      <c r="N181" s="105">
        <v>43088</v>
      </c>
      <c r="O181" s="103" t="s">
        <v>391</v>
      </c>
      <c r="P181" s="106" t="s">
        <v>583</v>
      </c>
      <c r="Q181" s="26" t="s">
        <v>393</v>
      </c>
      <c r="R181" s="3" t="s">
        <v>317</v>
      </c>
      <c r="S181" s="127">
        <f t="shared" si="6"/>
        <v>43100</v>
      </c>
    </row>
    <row r="182" spans="1:19" ht="33.75" customHeight="1" x14ac:dyDescent="0.2">
      <c r="A182" s="24" t="s">
        <v>334</v>
      </c>
      <c r="B182" s="24" t="s">
        <v>569</v>
      </c>
      <c r="C182" s="26" t="s">
        <v>950</v>
      </c>
      <c r="D182" s="109"/>
      <c r="E182" s="26" t="s">
        <v>388</v>
      </c>
      <c r="F182" s="24"/>
      <c r="G182" s="24" t="s">
        <v>570</v>
      </c>
      <c r="H182" s="103">
        <v>392.96</v>
      </c>
      <c r="I182" s="104">
        <v>1</v>
      </c>
      <c r="J182" s="104">
        <v>0</v>
      </c>
      <c r="K182" s="117" t="s">
        <v>333</v>
      </c>
      <c r="L182" s="24" t="s">
        <v>390</v>
      </c>
      <c r="M182" s="105">
        <v>42629</v>
      </c>
      <c r="N182" s="105">
        <v>43028</v>
      </c>
      <c r="O182" s="103" t="s">
        <v>391</v>
      </c>
      <c r="P182" s="106" t="s">
        <v>1074</v>
      </c>
      <c r="Q182" s="26" t="s">
        <v>393</v>
      </c>
      <c r="R182" s="3" t="s">
        <v>334</v>
      </c>
      <c r="S182" s="127">
        <f t="shared" si="6"/>
        <v>43039</v>
      </c>
    </row>
    <row r="183" spans="1:19" ht="33.75" customHeight="1" x14ac:dyDescent="0.2">
      <c r="A183" s="24" t="s">
        <v>336</v>
      </c>
      <c r="B183" s="24" t="s">
        <v>569</v>
      </c>
      <c r="C183" s="26" t="s">
        <v>951</v>
      </c>
      <c r="D183" s="109"/>
      <c r="E183" s="26" t="s">
        <v>422</v>
      </c>
      <c r="F183" s="24"/>
      <c r="G183" s="24" t="s">
        <v>598</v>
      </c>
      <c r="H183" s="103">
        <v>113.8</v>
      </c>
      <c r="I183" s="104">
        <v>1</v>
      </c>
      <c r="J183" s="104">
        <v>0</v>
      </c>
      <c r="K183" s="117" t="s">
        <v>335</v>
      </c>
      <c r="L183" s="24" t="s">
        <v>390</v>
      </c>
      <c r="M183" s="105">
        <v>42696</v>
      </c>
      <c r="N183" s="105">
        <v>43025</v>
      </c>
      <c r="O183" s="103" t="s">
        <v>391</v>
      </c>
      <c r="P183" s="106" t="s">
        <v>599</v>
      </c>
      <c r="Q183" s="26" t="s">
        <v>393</v>
      </c>
      <c r="R183" s="3" t="s">
        <v>336</v>
      </c>
      <c r="S183" s="127">
        <f t="shared" si="6"/>
        <v>43039</v>
      </c>
    </row>
    <row r="184" spans="1:19" ht="33.75" customHeight="1" x14ac:dyDescent="0.2">
      <c r="A184" s="24" t="s">
        <v>127</v>
      </c>
      <c r="B184" s="24" t="s">
        <v>387</v>
      </c>
      <c r="C184" s="26" t="s">
        <v>723</v>
      </c>
      <c r="D184" s="26"/>
      <c r="E184" s="26" t="s">
        <v>388</v>
      </c>
      <c r="F184" s="24"/>
      <c r="G184" s="24" t="s">
        <v>391</v>
      </c>
      <c r="H184" s="103">
        <v>0</v>
      </c>
      <c r="I184" s="104">
        <v>1</v>
      </c>
      <c r="J184" s="104">
        <v>0</v>
      </c>
      <c r="K184" s="108" t="s">
        <v>126</v>
      </c>
      <c r="L184" s="24" t="s">
        <v>390</v>
      </c>
      <c r="M184" s="105" t="s">
        <v>31</v>
      </c>
      <c r="N184" s="105" t="s">
        <v>31</v>
      </c>
      <c r="O184" s="105"/>
      <c r="P184" s="105" t="s">
        <v>391</v>
      </c>
      <c r="Q184" s="26" t="s">
        <v>396</v>
      </c>
      <c r="R184" s="3" t="s">
        <v>127</v>
      </c>
      <c r="S184" s="127" t="str">
        <f t="shared" si="6"/>
        <v/>
      </c>
    </row>
    <row r="185" spans="1:19" ht="33.75" customHeight="1" x14ac:dyDescent="0.2">
      <c r="A185" s="24" t="s">
        <v>332</v>
      </c>
      <c r="B185" s="24" t="s">
        <v>569</v>
      </c>
      <c r="C185" s="26" t="s">
        <v>952</v>
      </c>
      <c r="D185" s="109"/>
      <c r="E185" s="26" t="s">
        <v>388</v>
      </c>
      <c r="F185" s="24"/>
      <c r="G185" s="24" t="s">
        <v>391</v>
      </c>
      <c r="H185" s="103">
        <v>0</v>
      </c>
      <c r="I185" s="104">
        <v>1</v>
      </c>
      <c r="J185" s="104">
        <v>0</v>
      </c>
      <c r="K185" s="117" t="s">
        <v>331</v>
      </c>
      <c r="L185" s="24" t="s">
        <v>390</v>
      </c>
      <c r="M185" s="105" t="s">
        <v>31</v>
      </c>
      <c r="N185" s="105" t="s">
        <v>31</v>
      </c>
      <c r="O185" s="103" t="s">
        <v>391</v>
      </c>
      <c r="P185" s="106" t="s">
        <v>31</v>
      </c>
      <c r="Q185" s="26" t="s">
        <v>396</v>
      </c>
      <c r="R185" s="3" t="s">
        <v>332</v>
      </c>
      <c r="S185" s="127" t="str">
        <f t="shared" si="6"/>
        <v/>
      </c>
    </row>
    <row r="186" spans="1:19" ht="33.75" customHeight="1" x14ac:dyDescent="0.2">
      <c r="A186" s="24" t="s">
        <v>362</v>
      </c>
      <c r="B186" s="24" t="s">
        <v>610</v>
      </c>
      <c r="C186" s="26" t="s">
        <v>953</v>
      </c>
      <c r="D186" s="109"/>
      <c r="E186" s="26" t="s">
        <v>422</v>
      </c>
      <c r="F186" s="24"/>
      <c r="G186" s="24" t="s">
        <v>391</v>
      </c>
      <c r="H186" s="103">
        <v>0</v>
      </c>
      <c r="I186" s="104">
        <v>1</v>
      </c>
      <c r="J186" s="104">
        <v>0</v>
      </c>
      <c r="K186" s="117" t="s">
        <v>361</v>
      </c>
      <c r="L186" s="24" t="s">
        <v>390</v>
      </c>
      <c r="M186" s="105" t="s">
        <v>31</v>
      </c>
      <c r="N186" s="105" t="s">
        <v>31</v>
      </c>
      <c r="O186" s="103" t="s">
        <v>391</v>
      </c>
      <c r="P186" s="106" t="s">
        <v>31</v>
      </c>
      <c r="Q186" s="26" t="s">
        <v>396</v>
      </c>
      <c r="R186" s="3" t="s">
        <v>362</v>
      </c>
      <c r="S186" s="127" t="str">
        <f t="shared" si="6"/>
        <v/>
      </c>
    </row>
    <row r="187" spans="1:19" ht="33.75" customHeight="1" x14ac:dyDescent="0.2">
      <c r="A187" s="24" t="s">
        <v>41</v>
      </c>
      <c r="B187" s="24" t="s">
        <v>387</v>
      </c>
      <c r="C187" s="26" t="s">
        <v>954</v>
      </c>
      <c r="D187" s="109"/>
      <c r="E187" s="26" t="s">
        <v>388</v>
      </c>
      <c r="F187" s="24"/>
      <c r="G187" s="24" t="s">
        <v>418</v>
      </c>
      <c r="H187" s="103">
        <v>488.63</v>
      </c>
      <c r="I187" s="104">
        <v>1</v>
      </c>
      <c r="J187" s="104">
        <v>0</v>
      </c>
      <c r="K187" s="24" t="s">
        <v>40</v>
      </c>
      <c r="L187" s="24" t="s">
        <v>390</v>
      </c>
      <c r="M187" s="105">
        <v>42628</v>
      </c>
      <c r="N187" s="105">
        <v>42937</v>
      </c>
      <c r="O187" s="103" t="s">
        <v>391</v>
      </c>
      <c r="P187" s="106" t="s">
        <v>419</v>
      </c>
      <c r="Q187" s="26" t="s">
        <v>393</v>
      </c>
      <c r="R187" s="3" t="s">
        <v>41</v>
      </c>
      <c r="S187" s="127">
        <f t="shared" si="6"/>
        <v>42947</v>
      </c>
    </row>
    <row r="188" spans="1:19" ht="33.75" customHeight="1" x14ac:dyDescent="0.2">
      <c r="A188" s="24" t="s">
        <v>43</v>
      </c>
      <c r="B188" s="24" t="s">
        <v>387</v>
      </c>
      <c r="C188" s="26" t="s">
        <v>955</v>
      </c>
      <c r="D188" s="109"/>
      <c r="E188" s="26" t="s">
        <v>388</v>
      </c>
      <c r="F188" s="24"/>
      <c r="G188" s="24" t="s">
        <v>420</v>
      </c>
      <c r="H188" s="103">
        <v>286.87</v>
      </c>
      <c r="I188" s="104">
        <v>1</v>
      </c>
      <c r="J188" s="104">
        <v>0</v>
      </c>
      <c r="K188" s="24" t="s">
        <v>42</v>
      </c>
      <c r="L188" s="24" t="s">
        <v>390</v>
      </c>
      <c r="M188" s="105">
        <v>42675</v>
      </c>
      <c r="N188" s="105">
        <v>43006</v>
      </c>
      <c r="O188" s="103" t="s">
        <v>391</v>
      </c>
      <c r="P188" s="106" t="s">
        <v>421</v>
      </c>
      <c r="Q188" s="26" t="s">
        <v>393</v>
      </c>
      <c r="R188" s="3" t="s">
        <v>43</v>
      </c>
      <c r="S188" s="127">
        <f t="shared" si="6"/>
        <v>43008</v>
      </c>
    </row>
    <row r="189" spans="1:19" ht="33.75" customHeight="1" x14ac:dyDescent="0.2">
      <c r="A189" s="24" t="s">
        <v>45</v>
      </c>
      <c r="B189" s="24" t="s">
        <v>387</v>
      </c>
      <c r="C189" s="26" t="s">
        <v>956</v>
      </c>
      <c r="D189" s="109"/>
      <c r="E189" s="26" t="s">
        <v>422</v>
      </c>
      <c r="F189" s="24"/>
      <c r="G189" s="24" t="s">
        <v>391</v>
      </c>
      <c r="H189" s="103">
        <v>0</v>
      </c>
      <c r="I189" s="104">
        <v>1</v>
      </c>
      <c r="J189" s="104">
        <v>0</v>
      </c>
      <c r="K189" s="24" t="s">
        <v>44</v>
      </c>
      <c r="L189" s="24" t="s">
        <v>390</v>
      </c>
      <c r="M189" s="105" t="s">
        <v>31</v>
      </c>
      <c r="N189" s="105" t="s">
        <v>31</v>
      </c>
      <c r="O189" s="103" t="s">
        <v>391</v>
      </c>
      <c r="P189" s="106" t="s">
        <v>31</v>
      </c>
      <c r="Q189" s="26" t="s">
        <v>396</v>
      </c>
      <c r="R189" s="3" t="s">
        <v>45</v>
      </c>
      <c r="S189" s="127" t="str">
        <f t="shared" si="6"/>
        <v/>
      </c>
    </row>
    <row r="190" spans="1:19" ht="33.75" customHeight="1" x14ac:dyDescent="0.2">
      <c r="A190" s="24" t="s">
        <v>47</v>
      </c>
      <c r="B190" s="24" t="s">
        <v>387</v>
      </c>
      <c r="C190" s="26" t="s">
        <v>957</v>
      </c>
      <c r="D190" s="109"/>
      <c r="E190" s="26" t="s">
        <v>422</v>
      </c>
      <c r="F190" s="24"/>
      <c r="G190" s="24" t="s">
        <v>423</v>
      </c>
      <c r="H190" s="103">
        <v>122.09</v>
      </c>
      <c r="I190" s="104">
        <v>1</v>
      </c>
      <c r="J190" s="104">
        <v>0</v>
      </c>
      <c r="K190" s="24" t="s">
        <v>46</v>
      </c>
      <c r="L190" s="24" t="s">
        <v>390</v>
      </c>
      <c r="M190" s="105">
        <v>42967</v>
      </c>
      <c r="N190" s="105">
        <v>43150</v>
      </c>
      <c r="O190" s="103" t="s">
        <v>391</v>
      </c>
      <c r="P190" s="103" t="s">
        <v>1075</v>
      </c>
      <c r="Q190" s="26" t="s">
        <v>393</v>
      </c>
      <c r="R190" s="3" t="s">
        <v>47</v>
      </c>
      <c r="S190" s="127">
        <f t="shared" si="6"/>
        <v>43159</v>
      </c>
    </row>
    <row r="191" spans="1:19" ht="33.75" customHeight="1" x14ac:dyDescent="0.2">
      <c r="A191" s="24" t="s">
        <v>66</v>
      </c>
      <c r="B191" s="24" t="s">
        <v>387</v>
      </c>
      <c r="C191" s="26" t="s">
        <v>958</v>
      </c>
      <c r="D191" s="109"/>
      <c r="E191" s="26" t="s">
        <v>422</v>
      </c>
      <c r="F191" s="24"/>
      <c r="G191" s="24" t="s">
        <v>432</v>
      </c>
      <c r="H191" s="103">
        <v>146.28</v>
      </c>
      <c r="I191" s="104">
        <v>1</v>
      </c>
      <c r="J191" s="104">
        <v>0</v>
      </c>
      <c r="K191" s="24" t="s">
        <v>65</v>
      </c>
      <c r="L191" s="24" t="s">
        <v>390</v>
      </c>
      <c r="M191" s="105">
        <v>42693</v>
      </c>
      <c r="N191" s="105">
        <v>42976</v>
      </c>
      <c r="O191" s="103" t="s">
        <v>391</v>
      </c>
      <c r="P191" s="106" t="s">
        <v>433</v>
      </c>
      <c r="Q191" s="26" t="s">
        <v>393</v>
      </c>
      <c r="R191" s="3" t="s">
        <v>66</v>
      </c>
      <c r="S191" s="127">
        <f t="shared" si="6"/>
        <v>42978</v>
      </c>
    </row>
    <row r="192" spans="1:19" ht="33.75" customHeight="1" x14ac:dyDescent="0.2">
      <c r="A192" s="24" t="s">
        <v>195</v>
      </c>
      <c r="B192" s="24" t="s">
        <v>387</v>
      </c>
      <c r="C192" s="26" t="s">
        <v>959</v>
      </c>
      <c r="D192" s="109"/>
      <c r="E192" s="26" t="s">
        <v>404</v>
      </c>
      <c r="F192" s="24"/>
      <c r="G192" s="24" t="s">
        <v>516</v>
      </c>
      <c r="H192" s="103">
        <v>18.98</v>
      </c>
      <c r="I192" s="104">
        <v>0</v>
      </c>
      <c r="J192" s="104">
        <v>1</v>
      </c>
      <c r="K192" s="24" t="s">
        <v>194</v>
      </c>
      <c r="L192" s="24" t="s">
        <v>406</v>
      </c>
      <c r="M192" s="105">
        <v>42623</v>
      </c>
      <c r="N192" s="105">
        <v>42748</v>
      </c>
      <c r="O192" s="103" t="s">
        <v>644</v>
      </c>
      <c r="P192" s="106" t="s">
        <v>1084</v>
      </c>
      <c r="Q192" s="26" t="s">
        <v>412</v>
      </c>
      <c r="R192" s="3" t="s">
        <v>195</v>
      </c>
      <c r="S192" s="127">
        <f t="shared" si="6"/>
        <v>42766</v>
      </c>
    </row>
    <row r="193" spans="1:19" ht="33.75" customHeight="1" x14ac:dyDescent="0.2">
      <c r="A193" s="24" t="s">
        <v>229</v>
      </c>
      <c r="B193" s="24" t="s">
        <v>387</v>
      </c>
      <c r="C193" s="26" t="s">
        <v>960</v>
      </c>
      <c r="D193" s="109"/>
      <c r="E193" s="26" t="s">
        <v>422</v>
      </c>
      <c r="F193" s="24"/>
      <c r="G193" s="24" t="s">
        <v>539</v>
      </c>
      <c r="H193" s="103">
        <v>134.49</v>
      </c>
      <c r="I193" s="104">
        <v>1</v>
      </c>
      <c r="J193" s="104">
        <v>0</v>
      </c>
      <c r="K193" s="24" t="s">
        <v>228</v>
      </c>
      <c r="L193" s="24" t="s">
        <v>390</v>
      </c>
      <c r="M193" s="105">
        <v>42749</v>
      </c>
      <c r="N193" s="105">
        <v>42964</v>
      </c>
      <c r="O193" s="103" t="s">
        <v>391</v>
      </c>
      <c r="P193" s="106" t="s">
        <v>540</v>
      </c>
      <c r="Q193" s="26" t="s">
        <v>393</v>
      </c>
      <c r="R193" s="3" t="s">
        <v>229</v>
      </c>
      <c r="S193" s="127">
        <f t="shared" si="6"/>
        <v>42978</v>
      </c>
    </row>
    <row r="194" spans="1:19" ht="33.75" customHeight="1" x14ac:dyDescent="0.2">
      <c r="A194" s="24" t="s">
        <v>264</v>
      </c>
      <c r="B194" s="24" t="s">
        <v>387</v>
      </c>
      <c r="C194" s="26" t="s">
        <v>961</v>
      </c>
      <c r="D194" s="109"/>
      <c r="E194" s="26" t="s">
        <v>388</v>
      </c>
      <c r="F194" s="24"/>
      <c r="G194" s="24" t="s">
        <v>559</v>
      </c>
      <c r="H194" s="103">
        <v>334.92</v>
      </c>
      <c r="I194" s="104">
        <v>1</v>
      </c>
      <c r="J194" s="104">
        <v>0</v>
      </c>
      <c r="K194" s="117" t="s">
        <v>263</v>
      </c>
      <c r="L194" s="24" t="s">
        <v>390</v>
      </c>
      <c r="M194" s="105">
        <v>42703</v>
      </c>
      <c r="N194" s="105">
        <v>43109</v>
      </c>
      <c r="O194" s="103" t="s">
        <v>391</v>
      </c>
      <c r="P194" s="106" t="s">
        <v>560</v>
      </c>
      <c r="Q194" s="26" t="s">
        <v>393</v>
      </c>
      <c r="R194" s="3" t="s">
        <v>264</v>
      </c>
      <c r="S194" s="127">
        <f t="shared" si="6"/>
        <v>43131</v>
      </c>
    </row>
    <row r="195" spans="1:19" ht="33.75" customHeight="1" x14ac:dyDescent="0.2">
      <c r="A195" s="24" t="s">
        <v>266</v>
      </c>
      <c r="B195" s="24" t="s">
        <v>387</v>
      </c>
      <c r="C195" s="26" t="s">
        <v>962</v>
      </c>
      <c r="D195" s="109"/>
      <c r="E195" s="26" t="s">
        <v>404</v>
      </c>
      <c r="F195" s="24"/>
      <c r="G195" s="24" t="s">
        <v>391</v>
      </c>
      <c r="H195" s="103">
        <v>0</v>
      </c>
      <c r="I195" s="104">
        <v>0</v>
      </c>
      <c r="J195" s="104">
        <v>1</v>
      </c>
      <c r="K195" s="117" t="s">
        <v>265</v>
      </c>
      <c r="L195" s="24" t="s">
        <v>406</v>
      </c>
      <c r="M195" s="105" t="s">
        <v>31</v>
      </c>
      <c r="N195" s="105" t="s">
        <v>31</v>
      </c>
      <c r="O195" s="103" t="s">
        <v>644</v>
      </c>
      <c r="P195" s="106"/>
      <c r="Q195" s="26" t="s">
        <v>396</v>
      </c>
      <c r="R195" s="3" t="s">
        <v>266</v>
      </c>
      <c r="S195" s="127" t="str">
        <f t="shared" si="6"/>
        <v/>
      </c>
    </row>
    <row r="196" spans="1:19" ht="33.75" customHeight="1" x14ac:dyDescent="0.2">
      <c r="A196" s="24" t="s">
        <v>272</v>
      </c>
      <c r="B196" s="24" t="s">
        <v>387</v>
      </c>
      <c r="C196" s="26" t="s">
        <v>963</v>
      </c>
      <c r="D196" s="109"/>
      <c r="E196" s="26" t="s">
        <v>404</v>
      </c>
      <c r="F196" s="24"/>
      <c r="G196" s="24" t="s">
        <v>563</v>
      </c>
      <c r="H196" s="103">
        <v>155.65</v>
      </c>
      <c r="I196" s="104">
        <v>0</v>
      </c>
      <c r="J196" s="104">
        <v>1</v>
      </c>
      <c r="K196" s="117" t="s">
        <v>271</v>
      </c>
      <c r="L196" s="24" t="s">
        <v>406</v>
      </c>
      <c r="M196" s="105">
        <v>42185</v>
      </c>
      <c r="N196" s="105">
        <v>42437</v>
      </c>
      <c r="O196" s="103" t="s">
        <v>644</v>
      </c>
      <c r="P196" s="106" t="s">
        <v>564</v>
      </c>
      <c r="Q196" s="26" t="s">
        <v>412</v>
      </c>
      <c r="R196" s="3" t="s">
        <v>272</v>
      </c>
      <c r="S196" s="127">
        <f t="shared" si="6"/>
        <v>42460</v>
      </c>
    </row>
    <row r="197" spans="1:19" ht="33.75" customHeight="1" x14ac:dyDescent="0.2">
      <c r="A197" s="24" t="s">
        <v>369</v>
      </c>
      <c r="B197" s="24" t="s">
        <v>610</v>
      </c>
      <c r="C197" s="26" t="s">
        <v>964</v>
      </c>
      <c r="D197" s="109"/>
      <c r="E197" s="26" t="s">
        <v>402</v>
      </c>
      <c r="F197" s="24"/>
      <c r="G197" s="24" t="s">
        <v>391</v>
      </c>
      <c r="H197" s="103">
        <v>0</v>
      </c>
      <c r="I197" s="104">
        <v>1</v>
      </c>
      <c r="J197" s="104">
        <v>0</v>
      </c>
      <c r="K197" s="117" t="s">
        <v>368</v>
      </c>
      <c r="L197" s="24" t="s">
        <v>390</v>
      </c>
      <c r="M197" s="105" t="s">
        <v>31</v>
      </c>
      <c r="N197" s="105" t="s">
        <v>31</v>
      </c>
      <c r="O197" s="103" t="s">
        <v>391</v>
      </c>
      <c r="P197" s="106" t="s">
        <v>31</v>
      </c>
      <c r="Q197" s="26" t="s">
        <v>396</v>
      </c>
      <c r="R197" s="3" t="s">
        <v>369</v>
      </c>
      <c r="S197" s="127" t="str">
        <f t="shared" si="6"/>
        <v/>
      </c>
    </row>
    <row r="198" spans="1:19" ht="33.75" customHeight="1" x14ac:dyDescent="0.2">
      <c r="A198" s="24" t="s">
        <v>347</v>
      </c>
      <c r="B198" s="24" t="s">
        <v>387</v>
      </c>
      <c r="C198" s="26" t="s">
        <v>965</v>
      </c>
      <c r="D198" s="109"/>
      <c r="E198" s="26" t="s">
        <v>422</v>
      </c>
      <c r="F198" s="24"/>
      <c r="G198" s="24" t="s">
        <v>608</v>
      </c>
      <c r="H198" s="103">
        <v>284.94</v>
      </c>
      <c r="I198" s="104">
        <v>1</v>
      </c>
      <c r="J198" s="104">
        <v>0</v>
      </c>
      <c r="K198" s="117" t="s">
        <v>346</v>
      </c>
      <c r="L198" s="24" t="s">
        <v>390</v>
      </c>
      <c r="M198" s="105">
        <v>42606</v>
      </c>
      <c r="N198" s="105">
        <v>42801</v>
      </c>
      <c r="O198" s="103" t="s">
        <v>391</v>
      </c>
      <c r="P198" s="106" t="s">
        <v>609</v>
      </c>
      <c r="Q198" s="26" t="s">
        <v>412</v>
      </c>
      <c r="R198" s="3" t="s">
        <v>347</v>
      </c>
      <c r="S198" s="127">
        <f t="shared" si="6"/>
        <v>42825</v>
      </c>
    </row>
    <row r="199" spans="1:19" ht="33.75" customHeight="1" x14ac:dyDescent="0.2">
      <c r="A199" s="24" t="s">
        <v>30</v>
      </c>
      <c r="B199" s="24" t="s">
        <v>387</v>
      </c>
      <c r="C199" s="26" t="s">
        <v>966</v>
      </c>
      <c r="D199" s="109"/>
      <c r="E199" s="26" t="s">
        <v>388</v>
      </c>
      <c r="F199" s="24"/>
      <c r="G199" s="24" t="s">
        <v>400</v>
      </c>
      <c r="H199" s="103">
        <v>1714.37</v>
      </c>
      <c r="I199" s="104">
        <v>1</v>
      </c>
      <c r="J199" s="104">
        <v>0</v>
      </c>
      <c r="K199" s="24" t="s">
        <v>718</v>
      </c>
      <c r="L199" s="24" t="s">
        <v>390</v>
      </c>
      <c r="M199" s="105">
        <v>42977</v>
      </c>
      <c r="N199" s="105">
        <v>43361</v>
      </c>
      <c r="O199" s="103" t="s">
        <v>391</v>
      </c>
      <c r="P199" s="106" t="s">
        <v>1133</v>
      </c>
      <c r="Q199" s="26" t="s">
        <v>393</v>
      </c>
      <c r="R199" s="3" t="s">
        <v>30</v>
      </c>
      <c r="S199" s="127">
        <f t="shared" si="6"/>
        <v>43373</v>
      </c>
    </row>
    <row r="200" spans="1:19" ht="33.75" customHeight="1" x14ac:dyDescent="0.2">
      <c r="A200" s="24" t="s">
        <v>32</v>
      </c>
      <c r="B200" s="24" t="s">
        <v>387</v>
      </c>
      <c r="C200" s="26" t="s">
        <v>967</v>
      </c>
      <c r="D200" s="109"/>
      <c r="E200" s="26" t="s">
        <v>402</v>
      </c>
      <c r="F200" s="24"/>
      <c r="G200" s="24" t="s">
        <v>648</v>
      </c>
      <c r="H200" s="103">
        <v>0</v>
      </c>
      <c r="I200" s="104">
        <v>1</v>
      </c>
      <c r="J200" s="104">
        <v>0</v>
      </c>
      <c r="K200" s="24" t="s">
        <v>719</v>
      </c>
      <c r="L200" s="24" t="s">
        <v>390</v>
      </c>
      <c r="M200" s="105" t="s">
        <v>31</v>
      </c>
      <c r="N200" s="105" t="s">
        <v>31</v>
      </c>
      <c r="O200" s="103" t="s">
        <v>391</v>
      </c>
      <c r="P200" s="106"/>
      <c r="Q200" s="26" t="s">
        <v>396</v>
      </c>
      <c r="R200" s="3" t="s">
        <v>32</v>
      </c>
      <c r="S200" s="127" t="str">
        <f t="shared" si="6"/>
        <v/>
      </c>
    </row>
    <row r="201" spans="1:19" ht="33.75" customHeight="1" x14ac:dyDescent="0.2">
      <c r="A201" s="24" t="s">
        <v>49</v>
      </c>
      <c r="B201" s="24" t="s">
        <v>387</v>
      </c>
      <c r="C201" s="26" t="s">
        <v>968</v>
      </c>
      <c r="D201" s="109"/>
      <c r="E201" s="26" t="s">
        <v>404</v>
      </c>
      <c r="F201" s="24"/>
      <c r="G201" s="24" t="s">
        <v>391</v>
      </c>
      <c r="H201" s="103">
        <v>0</v>
      </c>
      <c r="I201" s="104">
        <v>0</v>
      </c>
      <c r="J201" s="104">
        <v>1</v>
      </c>
      <c r="K201" s="24" t="s">
        <v>48</v>
      </c>
      <c r="L201" s="24" t="s">
        <v>406</v>
      </c>
      <c r="M201" s="105" t="s">
        <v>31</v>
      </c>
      <c r="N201" s="105" t="s">
        <v>31</v>
      </c>
      <c r="O201" s="103" t="s">
        <v>644</v>
      </c>
      <c r="P201" s="106"/>
      <c r="Q201" s="26" t="s">
        <v>396</v>
      </c>
      <c r="R201" s="3" t="s">
        <v>49</v>
      </c>
      <c r="S201" s="127" t="str">
        <f t="shared" si="6"/>
        <v/>
      </c>
    </row>
    <row r="202" spans="1:19" ht="33.75" customHeight="1" x14ac:dyDescent="0.2">
      <c r="A202" s="24" t="s">
        <v>118</v>
      </c>
      <c r="B202" s="24" t="s">
        <v>387</v>
      </c>
      <c r="C202" s="26" t="s">
        <v>969</v>
      </c>
      <c r="D202" s="109"/>
      <c r="E202" s="26" t="s">
        <v>404</v>
      </c>
      <c r="F202" s="24"/>
      <c r="G202" s="24" t="s">
        <v>391</v>
      </c>
      <c r="H202" s="103">
        <v>1655.95</v>
      </c>
      <c r="I202" s="104">
        <v>0</v>
      </c>
      <c r="J202" s="104">
        <v>1</v>
      </c>
      <c r="K202" s="24" t="s">
        <v>669</v>
      </c>
      <c r="L202" s="24" t="s">
        <v>406</v>
      </c>
      <c r="M202" s="105">
        <v>43435</v>
      </c>
      <c r="N202" s="105">
        <v>43586</v>
      </c>
      <c r="O202" s="103" t="s">
        <v>644</v>
      </c>
      <c r="P202" s="106"/>
      <c r="Q202" s="26" t="s">
        <v>414</v>
      </c>
      <c r="R202" s="3" t="s">
        <v>118</v>
      </c>
      <c r="S202" s="127">
        <f t="shared" si="6"/>
        <v>43616</v>
      </c>
    </row>
    <row r="203" spans="1:19" ht="33.75" customHeight="1" x14ac:dyDescent="0.2">
      <c r="A203" s="24" t="s">
        <v>291</v>
      </c>
      <c r="B203" s="24" t="s">
        <v>387</v>
      </c>
      <c r="C203" s="26" t="s">
        <v>970</v>
      </c>
      <c r="D203" s="109"/>
      <c r="E203" s="26" t="s">
        <v>422</v>
      </c>
      <c r="F203" s="24"/>
      <c r="G203" s="24" t="s">
        <v>391</v>
      </c>
      <c r="H203" s="103">
        <v>0</v>
      </c>
      <c r="I203" s="104">
        <v>1</v>
      </c>
      <c r="J203" s="104">
        <v>0</v>
      </c>
      <c r="K203" s="117" t="s">
        <v>290</v>
      </c>
      <c r="L203" s="24" t="s">
        <v>395</v>
      </c>
      <c r="M203" s="105" t="s">
        <v>31</v>
      </c>
      <c r="N203" s="105" t="s">
        <v>31</v>
      </c>
      <c r="O203" s="103" t="s">
        <v>391</v>
      </c>
      <c r="P203" s="106" t="s">
        <v>31</v>
      </c>
      <c r="Q203" s="26" t="s">
        <v>396</v>
      </c>
      <c r="R203" s="3" t="s">
        <v>291</v>
      </c>
      <c r="S203" s="127" t="str">
        <f t="shared" si="6"/>
        <v/>
      </c>
    </row>
    <row r="204" spans="1:19" ht="33.75" customHeight="1" x14ac:dyDescent="0.2">
      <c r="A204" s="24" t="s">
        <v>377</v>
      </c>
      <c r="B204" s="24" t="s">
        <v>387</v>
      </c>
      <c r="C204" s="26" t="s">
        <v>971</v>
      </c>
      <c r="D204" s="109"/>
      <c r="E204" s="26" t="s">
        <v>422</v>
      </c>
      <c r="F204" s="24"/>
      <c r="G204" s="24" t="s">
        <v>391</v>
      </c>
      <c r="H204" s="103">
        <v>0</v>
      </c>
      <c r="I204" s="104">
        <v>1</v>
      </c>
      <c r="J204" s="104">
        <v>0</v>
      </c>
      <c r="K204" s="117" t="s">
        <v>376</v>
      </c>
      <c r="L204" s="24" t="s">
        <v>395</v>
      </c>
      <c r="M204" s="105" t="s">
        <v>31</v>
      </c>
      <c r="N204" s="105" t="s">
        <v>31</v>
      </c>
      <c r="O204" s="103" t="s">
        <v>391</v>
      </c>
      <c r="P204" s="106" t="s">
        <v>31</v>
      </c>
      <c r="Q204" s="26" t="s">
        <v>396</v>
      </c>
      <c r="R204" s="3" t="s">
        <v>377</v>
      </c>
      <c r="S204" s="127" t="str">
        <f t="shared" si="6"/>
        <v/>
      </c>
    </row>
    <row r="205" spans="1:19" ht="33.75" customHeight="1" x14ac:dyDescent="0.2">
      <c r="A205" s="24" t="s">
        <v>385</v>
      </c>
      <c r="B205" s="24" t="s">
        <v>387</v>
      </c>
      <c r="C205" s="26" t="s">
        <v>972</v>
      </c>
      <c r="D205" s="109"/>
      <c r="E205" s="26" t="s">
        <v>388</v>
      </c>
      <c r="F205" s="24"/>
      <c r="G205" s="24" t="s">
        <v>391</v>
      </c>
      <c r="H205" s="103">
        <v>760.42</v>
      </c>
      <c r="I205" s="104">
        <v>1</v>
      </c>
      <c r="J205" s="104">
        <v>0</v>
      </c>
      <c r="K205" s="117" t="s">
        <v>384</v>
      </c>
      <c r="L205" s="24" t="s">
        <v>390</v>
      </c>
      <c r="M205" s="105">
        <v>43435</v>
      </c>
      <c r="N205" s="105">
        <v>43617</v>
      </c>
      <c r="O205" s="103" t="s">
        <v>391</v>
      </c>
      <c r="P205" s="106"/>
      <c r="Q205" s="26" t="s">
        <v>414</v>
      </c>
      <c r="R205" s="3" t="s">
        <v>385</v>
      </c>
      <c r="S205" s="127">
        <f t="shared" si="6"/>
        <v>43646</v>
      </c>
    </row>
    <row r="206" spans="1:19" ht="33.75" customHeight="1" x14ac:dyDescent="0.2">
      <c r="A206" s="24" t="s">
        <v>115</v>
      </c>
      <c r="B206" s="24" t="s">
        <v>387</v>
      </c>
      <c r="C206" s="26" t="s">
        <v>973</v>
      </c>
      <c r="D206" s="109"/>
      <c r="E206" s="26" t="s">
        <v>402</v>
      </c>
      <c r="F206" s="24"/>
      <c r="G206" s="24" t="s">
        <v>648</v>
      </c>
      <c r="H206" s="103">
        <v>184.46</v>
      </c>
      <c r="I206" s="104">
        <v>1</v>
      </c>
      <c r="J206" s="104">
        <v>0</v>
      </c>
      <c r="K206" s="24" t="s">
        <v>114</v>
      </c>
      <c r="L206" s="24" t="s">
        <v>390</v>
      </c>
      <c r="M206" s="105">
        <v>43161</v>
      </c>
      <c r="N206" s="105">
        <v>43278</v>
      </c>
      <c r="O206" s="103" t="s">
        <v>391</v>
      </c>
      <c r="P206" s="103" t="s">
        <v>1076</v>
      </c>
      <c r="Q206" s="26" t="s">
        <v>393</v>
      </c>
      <c r="R206" s="3" t="s">
        <v>115</v>
      </c>
      <c r="S206" s="127">
        <f t="shared" si="6"/>
        <v>43281</v>
      </c>
    </row>
    <row r="207" spans="1:19" ht="33.75" customHeight="1" x14ac:dyDescent="0.2">
      <c r="A207" s="24" t="s">
        <v>167</v>
      </c>
      <c r="B207" s="24" t="s">
        <v>387</v>
      </c>
      <c r="C207" s="26" t="s">
        <v>974</v>
      </c>
      <c r="D207" s="109"/>
      <c r="E207" s="26" t="s">
        <v>388</v>
      </c>
      <c r="F207" s="24"/>
      <c r="G207" s="24" t="s">
        <v>391</v>
      </c>
      <c r="H207" s="103">
        <v>262.02</v>
      </c>
      <c r="I207" s="104">
        <v>1</v>
      </c>
      <c r="J207" s="104">
        <v>0</v>
      </c>
      <c r="K207" s="117" t="s">
        <v>269</v>
      </c>
      <c r="L207" s="24" t="s">
        <v>395</v>
      </c>
      <c r="M207" s="105">
        <v>43374</v>
      </c>
      <c r="N207" s="105">
        <v>43525</v>
      </c>
      <c r="O207" s="103" t="s">
        <v>391</v>
      </c>
      <c r="P207" s="106"/>
      <c r="Q207" s="26" t="s">
        <v>414</v>
      </c>
      <c r="R207" s="3" t="s">
        <v>167</v>
      </c>
      <c r="S207" s="127">
        <f t="shared" si="6"/>
        <v>43555</v>
      </c>
    </row>
    <row r="208" spans="1:19" ht="33.75" customHeight="1" x14ac:dyDescent="0.2">
      <c r="A208" s="24" t="s">
        <v>270</v>
      </c>
      <c r="B208" s="24" t="s">
        <v>387</v>
      </c>
      <c r="C208" s="26" t="s">
        <v>1057</v>
      </c>
      <c r="D208" s="109"/>
      <c r="E208" s="26" t="s">
        <v>388</v>
      </c>
      <c r="F208" s="24"/>
      <c r="G208" s="24" t="s">
        <v>391</v>
      </c>
      <c r="H208" s="103">
        <v>3081.22</v>
      </c>
      <c r="I208" s="104">
        <v>1</v>
      </c>
      <c r="J208" s="104">
        <v>0</v>
      </c>
      <c r="K208" s="24" t="s">
        <v>298</v>
      </c>
      <c r="L208" s="24" t="s">
        <v>390</v>
      </c>
      <c r="M208" s="105">
        <v>43292</v>
      </c>
      <c r="N208" s="105">
        <v>43465</v>
      </c>
      <c r="O208" s="103" t="s">
        <v>391</v>
      </c>
      <c r="P208" s="106"/>
      <c r="Q208" s="26" t="s">
        <v>401</v>
      </c>
      <c r="R208" s="3" t="s">
        <v>270</v>
      </c>
      <c r="S208" s="127">
        <f t="shared" si="6"/>
        <v>43465</v>
      </c>
    </row>
    <row r="209" spans="1:19" ht="12.75" customHeight="1" thickBot="1" x14ac:dyDescent="0.25">
      <c r="A209" s="141" t="s">
        <v>634</v>
      </c>
      <c r="B209" s="141"/>
      <c r="C209" s="141"/>
      <c r="D209" s="141"/>
      <c r="E209" s="141"/>
      <c r="F209" s="141"/>
      <c r="G209" s="141"/>
      <c r="H209" s="111">
        <f>SUM(H151:H208)</f>
        <v>36561.759999999995</v>
      </c>
      <c r="I209" s="112">
        <f>SUMPRODUCT($H$151:$H$208,I151:I208)</f>
        <v>34731.179999999993</v>
      </c>
      <c r="J209" s="112">
        <f>SUMPRODUCT($H$151:$H$208,J151:J208)</f>
        <v>1830.58</v>
      </c>
      <c r="K209" s="113"/>
      <c r="L209" s="114"/>
      <c r="M209" s="115"/>
      <c r="N209" s="115"/>
      <c r="O209" s="115"/>
      <c r="P209" s="114"/>
      <c r="Q209" s="114"/>
      <c r="R209" s="3"/>
    </row>
    <row r="210" spans="1:19" ht="15.75" customHeight="1" thickBot="1" x14ac:dyDescent="0.25">
      <c r="A210" s="101">
        <v>5</v>
      </c>
      <c r="B210" s="138" t="s">
        <v>638</v>
      </c>
      <c r="C210" s="139"/>
      <c r="D210" s="139"/>
      <c r="E210" s="139"/>
      <c r="F210" s="139"/>
      <c r="G210" s="139"/>
      <c r="H210" s="139"/>
      <c r="I210" s="139"/>
      <c r="J210" s="139"/>
      <c r="K210" s="139"/>
      <c r="L210" s="139"/>
      <c r="M210" s="139"/>
      <c r="N210" s="139"/>
      <c r="O210" s="139"/>
      <c r="P210" s="139"/>
      <c r="Q210" s="140"/>
      <c r="R210" s="3"/>
    </row>
    <row r="211" spans="1:19" ht="33.75" customHeight="1" x14ac:dyDescent="0.2">
      <c r="A211" s="24" t="s">
        <v>449</v>
      </c>
      <c r="B211" s="24" t="s">
        <v>387</v>
      </c>
      <c r="C211" s="26" t="s">
        <v>975</v>
      </c>
      <c r="D211" s="109"/>
      <c r="E211" s="26" t="s">
        <v>470</v>
      </c>
      <c r="F211" s="24"/>
      <c r="G211" s="24" t="s">
        <v>450</v>
      </c>
      <c r="H211" s="103">
        <v>347.9</v>
      </c>
      <c r="I211" s="104">
        <v>1</v>
      </c>
      <c r="J211" s="104">
        <v>0</v>
      </c>
      <c r="K211" s="24" t="s">
        <v>88</v>
      </c>
      <c r="L211" s="24" t="s">
        <v>395</v>
      </c>
      <c r="M211" s="105">
        <v>41717</v>
      </c>
      <c r="N211" s="105">
        <v>41806</v>
      </c>
      <c r="O211" s="103" t="s">
        <v>391</v>
      </c>
      <c r="P211" s="106" t="s">
        <v>451</v>
      </c>
      <c r="Q211" s="26" t="s">
        <v>393</v>
      </c>
      <c r="R211" s="3" t="s">
        <v>89</v>
      </c>
      <c r="S211" s="127">
        <f t="shared" si="6"/>
        <v>41820</v>
      </c>
    </row>
    <row r="212" spans="1:19" ht="33.75" customHeight="1" x14ac:dyDescent="0.2">
      <c r="A212" s="24" t="s">
        <v>452</v>
      </c>
      <c r="B212" s="24" t="s">
        <v>387</v>
      </c>
      <c r="C212" s="26" t="s">
        <v>976</v>
      </c>
      <c r="D212" s="109"/>
      <c r="E212" s="26" t="s">
        <v>470</v>
      </c>
      <c r="F212" s="24"/>
      <c r="G212" s="24" t="s">
        <v>453</v>
      </c>
      <c r="H212" s="103">
        <v>311.08</v>
      </c>
      <c r="I212" s="104">
        <v>1</v>
      </c>
      <c r="J212" s="104">
        <v>0</v>
      </c>
      <c r="K212" s="24" t="s">
        <v>90</v>
      </c>
      <c r="L212" s="24" t="s">
        <v>395</v>
      </c>
      <c r="M212" s="105">
        <v>41718</v>
      </c>
      <c r="N212" s="105">
        <v>41806</v>
      </c>
      <c r="O212" s="103" t="s">
        <v>391</v>
      </c>
      <c r="P212" s="106" t="s">
        <v>454</v>
      </c>
      <c r="Q212" s="26" t="s">
        <v>393</v>
      </c>
      <c r="R212" s="3" t="s">
        <v>91</v>
      </c>
      <c r="S212" s="127">
        <f t="shared" si="6"/>
        <v>41820</v>
      </c>
    </row>
    <row r="213" spans="1:19" ht="33.75" customHeight="1" x14ac:dyDescent="0.2">
      <c r="A213" s="24" t="s">
        <v>455</v>
      </c>
      <c r="B213" s="24" t="s">
        <v>387</v>
      </c>
      <c r="C213" s="26" t="s">
        <v>977</v>
      </c>
      <c r="D213" s="109"/>
      <c r="E213" s="26" t="s">
        <v>470</v>
      </c>
      <c r="F213" s="24"/>
      <c r="G213" s="24" t="s">
        <v>456</v>
      </c>
      <c r="H213" s="103">
        <v>237.67</v>
      </c>
      <c r="I213" s="104">
        <v>1</v>
      </c>
      <c r="J213" s="104">
        <v>0</v>
      </c>
      <c r="K213" s="24" t="s">
        <v>92</v>
      </c>
      <c r="L213" s="24" t="s">
        <v>395</v>
      </c>
      <c r="M213" s="105">
        <v>41671</v>
      </c>
      <c r="N213" s="105">
        <v>41751</v>
      </c>
      <c r="O213" s="103" t="s">
        <v>391</v>
      </c>
      <c r="P213" s="106" t="s">
        <v>457</v>
      </c>
      <c r="Q213" s="26" t="s">
        <v>393</v>
      </c>
      <c r="R213" s="3" t="s">
        <v>93</v>
      </c>
      <c r="S213" s="127">
        <f t="shared" si="6"/>
        <v>41759</v>
      </c>
    </row>
    <row r="214" spans="1:19" ht="33.75" customHeight="1" x14ac:dyDescent="0.2">
      <c r="A214" s="24" t="s">
        <v>458</v>
      </c>
      <c r="B214" s="24" t="s">
        <v>387</v>
      </c>
      <c r="C214" s="26" t="s">
        <v>978</v>
      </c>
      <c r="D214" s="109"/>
      <c r="E214" s="26" t="s">
        <v>470</v>
      </c>
      <c r="F214" s="24"/>
      <c r="G214" s="24" t="s">
        <v>459</v>
      </c>
      <c r="H214" s="103">
        <v>190.35</v>
      </c>
      <c r="I214" s="104">
        <v>1</v>
      </c>
      <c r="J214" s="104">
        <v>0</v>
      </c>
      <c r="K214" s="24" t="s">
        <v>94</v>
      </c>
      <c r="L214" s="24" t="s">
        <v>395</v>
      </c>
      <c r="M214" s="105">
        <v>41718</v>
      </c>
      <c r="N214" s="105">
        <v>41827</v>
      </c>
      <c r="O214" s="103" t="s">
        <v>391</v>
      </c>
      <c r="P214" s="106" t="s">
        <v>460</v>
      </c>
      <c r="Q214" s="26" t="s">
        <v>393</v>
      </c>
      <c r="R214" s="3" t="s">
        <v>95</v>
      </c>
      <c r="S214" s="127">
        <f t="shared" si="6"/>
        <v>41851</v>
      </c>
    </row>
    <row r="215" spans="1:19" ht="33.75" customHeight="1" x14ac:dyDescent="0.2">
      <c r="A215" s="24" t="s">
        <v>461</v>
      </c>
      <c r="B215" s="24" t="s">
        <v>387</v>
      </c>
      <c r="C215" s="26" t="s">
        <v>979</v>
      </c>
      <c r="D215" s="109"/>
      <c r="E215" s="26" t="s">
        <v>470</v>
      </c>
      <c r="F215" s="24"/>
      <c r="G215" s="24" t="s">
        <v>462</v>
      </c>
      <c r="H215" s="103">
        <v>188.65</v>
      </c>
      <c r="I215" s="104">
        <v>1</v>
      </c>
      <c r="J215" s="104">
        <v>0</v>
      </c>
      <c r="K215" s="24" t="s">
        <v>96</v>
      </c>
      <c r="L215" s="24" t="s">
        <v>395</v>
      </c>
      <c r="M215" s="105">
        <v>41718</v>
      </c>
      <c r="N215" s="105">
        <v>41866</v>
      </c>
      <c r="O215" s="103" t="s">
        <v>391</v>
      </c>
      <c r="P215" s="106" t="s">
        <v>463</v>
      </c>
      <c r="Q215" s="26" t="s">
        <v>393</v>
      </c>
      <c r="R215" s="3" t="s">
        <v>97</v>
      </c>
      <c r="S215" s="127">
        <f t="shared" si="6"/>
        <v>41882</v>
      </c>
    </row>
    <row r="216" spans="1:19" ht="33.75" customHeight="1" x14ac:dyDescent="0.2">
      <c r="A216" s="24" t="s">
        <v>464</v>
      </c>
      <c r="B216" s="24" t="s">
        <v>387</v>
      </c>
      <c r="C216" s="26" t="s">
        <v>980</v>
      </c>
      <c r="D216" s="109"/>
      <c r="E216" s="26" t="s">
        <v>470</v>
      </c>
      <c r="F216" s="24"/>
      <c r="G216" s="24" t="s">
        <v>465</v>
      </c>
      <c r="H216" s="103">
        <v>313.33</v>
      </c>
      <c r="I216" s="104">
        <v>1</v>
      </c>
      <c r="J216" s="104">
        <v>0</v>
      </c>
      <c r="K216" s="24" t="s">
        <v>98</v>
      </c>
      <c r="L216" s="24" t="s">
        <v>395</v>
      </c>
      <c r="M216" s="105">
        <v>41718</v>
      </c>
      <c r="N216" s="105">
        <v>41806</v>
      </c>
      <c r="O216" s="103" t="s">
        <v>391</v>
      </c>
      <c r="P216" s="106" t="s">
        <v>466</v>
      </c>
      <c r="Q216" s="26" t="s">
        <v>393</v>
      </c>
      <c r="R216" s="3" t="s">
        <v>99</v>
      </c>
      <c r="S216" s="127">
        <f t="shared" si="6"/>
        <v>41820</v>
      </c>
    </row>
    <row r="217" spans="1:19" ht="33.75" customHeight="1" x14ac:dyDescent="0.2">
      <c r="A217" s="24" t="s">
        <v>467</v>
      </c>
      <c r="B217" s="24" t="s">
        <v>387</v>
      </c>
      <c r="C217" s="26" t="s">
        <v>981</v>
      </c>
      <c r="D217" s="109"/>
      <c r="E217" s="26" t="s">
        <v>470</v>
      </c>
      <c r="F217" s="24">
        <v>2</v>
      </c>
      <c r="G217" s="24" t="s">
        <v>468</v>
      </c>
      <c r="H217" s="103">
        <v>269.5</v>
      </c>
      <c r="I217" s="104">
        <v>1</v>
      </c>
      <c r="J217" s="104">
        <v>0</v>
      </c>
      <c r="K217" s="24" t="s">
        <v>670</v>
      </c>
      <c r="L217" s="24" t="s">
        <v>395</v>
      </c>
      <c r="M217" s="105">
        <v>41689</v>
      </c>
      <c r="N217" s="105">
        <v>41778</v>
      </c>
      <c r="O217" s="103" t="s">
        <v>391</v>
      </c>
      <c r="P217" s="106" t="s">
        <v>469</v>
      </c>
      <c r="Q217" s="26" t="s">
        <v>393</v>
      </c>
      <c r="R217" s="3" t="s">
        <v>100</v>
      </c>
      <c r="S217" s="127">
        <f t="shared" si="6"/>
        <v>41790</v>
      </c>
    </row>
    <row r="218" spans="1:19" ht="33.75" customHeight="1" x14ac:dyDescent="0.2">
      <c r="A218" s="24" t="s">
        <v>429</v>
      </c>
      <c r="B218" s="24" t="s">
        <v>387</v>
      </c>
      <c r="C218" s="26" t="s">
        <v>982</v>
      </c>
      <c r="D218" s="109"/>
      <c r="E218" s="26" t="s">
        <v>470</v>
      </c>
      <c r="F218" s="24"/>
      <c r="G218" s="24" t="s">
        <v>430</v>
      </c>
      <c r="H218" s="103">
        <v>47.3</v>
      </c>
      <c r="I218" s="104">
        <v>1</v>
      </c>
      <c r="J218" s="104">
        <v>0</v>
      </c>
      <c r="K218" s="24" t="s">
        <v>63</v>
      </c>
      <c r="L218" s="24" t="s">
        <v>395</v>
      </c>
      <c r="M218" s="105">
        <v>42059</v>
      </c>
      <c r="N218" s="105">
        <v>42200</v>
      </c>
      <c r="O218" s="103" t="s">
        <v>391</v>
      </c>
      <c r="P218" s="106" t="s">
        <v>431</v>
      </c>
      <c r="Q218" s="26" t="s">
        <v>412</v>
      </c>
      <c r="R218" s="3" t="s">
        <v>64</v>
      </c>
      <c r="S218" s="127">
        <f t="shared" ref="S218:S246" si="7">IFERROR(EOMONTH(N218,0),"")</f>
        <v>42216</v>
      </c>
    </row>
    <row r="219" spans="1:19" ht="33.75" customHeight="1" x14ac:dyDescent="0.2">
      <c r="A219" s="24" t="s">
        <v>557</v>
      </c>
      <c r="B219" s="24" t="s">
        <v>387</v>
      </c>
      <c r="C219" s="26" t="s">
        <v>983</v>
      </c>
      <c r="D219" s="109"/>
      <c r="E219" s="26" t="s">
        <v>470</v>
      </c>
      <c r="F219" s="24"/>
      <c r="G219" s="24" t="s">
        <v>558</v>
      </c>
      <c r="H219" s="103">
        <v>17.27</v>
      </c>
      <c r="I219" s="104">
        <v>1</v>
      </c>
      <c r="J219" s="104">
        <v>0</v>
      </c>
      <c r="K219" s="24" t="s">
        <v>254</v>
      </c>
      <c r="L219" s="24" t="s">
        <v>390</v>
      </c>
      <c r="M219" s="105">
        <v>42809</v>
      </c>
      <c r="N219" s="105">
        <v>43003</v>
      </c>
      <c r="O219" s="103" t="s">
        <v>391</v>
      </c>
      <c r="P219" s="103" t="s">
        <v>1077</v>
      </c>
      <c r="Q219" s="26" t="s">
        <v>412</v>
      </c>
      <c r="R219" s="3" t="s">
        <v>255</v>
      </c>
      <c r="S219" s="127">
        <f t="shared" si="7"/>
        <v>43008</v>
      </c>
    </row>
    <row r="220" spans="1:19" ht="33.75" customHeight="1" x14ac:dyDescent="0.2">
      <c r="A220" s="24" t="s">
        <v>383</v>
      </c>
      <c r="B220" s="24" t="s">
        <v>387</v>
      </c>
      <c r="C220" s="26" t="s">
        <v>984</v>
      </c>
      <c r="D220" s="109"/>
      <c r="E220" s="26" t="s">
        <v>470</v>
      </c>
      <c r="F220" s="24"/>
      <c r="G220" s="24" t="s">
        <v>631</v>
      </c>
      <c r="H220" s="103">
        <v>23.15</v>
      </c>
      <c r="I220" s="104">
        <v>1</v>
      </c>
      <c r="J220" s="104">
        <v>0</v>
      </c>
      <c r="K220" s="117" t="s">
        <v>382</v>
      </c>
      <c r="L220" s="24" t="s">
        <v>395</v>
      </c>
      <c r="M220" s="105">
        <v>42390</v>
      </c>
      <c r="N220" s="105">
        <v>42551</v>
      </c>
      <c r="O220" s="103" t="s">
        <v>391</v>
      </c>
      <c r="P220" s="106" t="s">
        <v>632</v>
      </c>
      <c r="Q220" s="26" t="s">
        <v>412</v>
      </c>
      <c r="R220" s="3" t="s">
        <v>383</v>
      </c>
      <c r="S220" s="127">
        <f t="shared" si="7"/>
        <v>42551</v>
      </c>
    </row>
    <row r="221" spans="1:19" ht="33.75" customHeight="1" x14ac:dyDescent="0.2">
      <c r="A221" s="24" t="s">
        <v>103</v>
      </c>
      <c r="B221" s="24" t="s">
        <v>387</v>
      </c>
      <c r="C221" s="26" t="s">
        <v>985</v>
      </c>
      <c r="D221" s="109"/>
      <c r="E221" s="26" t="s">
        <v>470</v>
      </c>
      <c r="F221" s="24"/>
      <c r="G221" s="24" t="s">
        <v>101</v>
      </c>
      <c r="H221" s="103">
        <v>27.59</v>
      </c>
      <c r="I221" s="104">
        <v>1</v>
      </c>
      <c r="J221" s="104">
        <v>0</v>
      </c>
      <c r="K221" s="24" t="s">
        <v>102</v>
      </c>
      <c r="L221" s="24" t="s">
        <v>390</v>
      </c>
      <c r="M221" s="105" t="s">
        <v>31</v>
      </c>
      <c r="N221" s="105" t="s">
        <v>31</v>
      </c>
      <c r="O221" s="103" t="s">
        <v>391</v>
      </c>
      <c r="P221" s="106"/>
      <c r="Q221" s="26" t="s">
        <v>414</v>
      </c>
      <c r="R221" s="3" t="s">
        <v>103</v>
      </c>
      <c r="S221" s="127" t="str">
        <f t="shared" si="7"/>
        <v/>
      </c>
    </row>
    <row r="222" spans="1:19" ht="33.75" customHeight="1" x14ac:dyDescent="0.2">
      <c r="A222" s="24" t="s">
        <v>257</v>
      </c>
      <c r="B222" s="24" t="s">
        <v>387</v>
      </c>
      <c r="C222" s="26" t="s">
        <v>986</v>
      </c>
      <c r="D222" s="109"/>
      <c r="E222" s="26" t="s">
        <v>470</v>
      </c>
      <c r="F222" s="24"/>
      <c r="G222" s="24" t="s">
        <v>391</v>
      </c>
      <c r="H222" s="103">
        <v>0</v>
      </c>
      <c r="I222" s="104">
        <v>1</v>
      </c>
      <c r="J222" s="104">
        <v>0</v>
      </c>
      <c r="K222" s="24" t="s">
        <v>256</v>
      </c>
      <c r="L222" s="24" t="s">
        <v>390</v>
      </c>
      <c r="M222" s="105" t="s">
        <v>31</v>
      </c>
      <c r="N222" s="105" t="s">
        <v>31</v>
      </c>
      <c r="O222" s="103" t="s">
        <v>391</v>
      </c>
      <c r="P222" s="106" t="s">
        <v>31</v>
      </c>
      <c r="Q222" s="26" t="s">
        <v>396</v>
      </c>
      <c r="R222" s="3" t="s">
        <v>257</v>
      </c>
      <c r="S222" s="127" t="str">
        <f t="shared" si="7"/>
        <v/>
      </c>
    </row>
    <row r="223" spans="1:19" ht="33.75" customHeight="1" x14ac:dyDescent="0.2">
      <c r="A223" s="24" t="s">
        <v>762</v>
      </c>
      <c r="B223" s="24" t="s">
        <v>387</v>
      </c>
      <c r="C223" s="26" t="s">
        <v>987</v>
      </c>
      <c r="D223" s="109"/>
      <c r="E223" s="26" t="s">
        <v>470</v>
      </c>
      <c r="F223" s="24"/>
      <c r="G223" s="24" t="s">
        <v>770</v>
      </c>
      <c r="H223" s="103">
        <v>13.11</v>
      </c>
      <c r="I223" s="104">
        <v>1</v>
      </c>
      <c r="J223" s="104">
        <v>0</v>
      </c>
      <c r="K223" s="24" t="s">
        <v>742</v>
      </c>
      <c r="L223" s="24" t="s">
        <v>390</v>
      </c>
      <c r="M223" s="105">
        <v>42858</v>
      </c>
      <c r="N223" s="105">
        <v>42889</v>
      </c>
      <c r="O223" s="103"/>
      <c r="P223" s="106" t="s">
        <v>1078</v>
      </c>
      <c r="Q223" s="26" t="s">
        <v>412</v>
      </c>
      <c r="R223" s="3" t="s">
        <v>762</v>
      </c>
      <c r="S223" s="127">
        <f t="shared" si="7"/>
        <v>42916</v>
      </c>
    </row>
    <row r="224" spans="1:19" ht="33.75" customHeight="1" x14ac:dyDescent="0.2">
      <c r="A224" s="24" t="s">
        <v>763</v>
      </c>
      <c r="B224" s="24" t="s">
        <v>387</v>
      </c>
      <c r="C224" s="26" t="s">
        <v>988</v>
      </c>
      <c r="D224" s="109"/>
      <c r="E224" s="26" t="s">
        <v>470</v>
      </c>
      <c r="F224" s="24"/>
      <c r="G224" s="24" t="s">
        <v>771</v>
      </c>
      <c r="H224" s="103">
        <v>19.78</v>
      </c>
      <c r="I224" s="104">
        <v>1</v>
      </c>
      <c r="J224" s="104">
        <v>0</v>
      </c>
      <c r="K224" s="24" t="s">
        <v>743</v>
      </c>
      <c r="L224" s="24" t="s">
        <v>390</v>
      </c>
      <c r="M224" s="105">
        <v>43024</v>
      </c>
      <c r="N224" s="105">
        <v>43061</v>
      </c>
      <c r="O224" s="103"/>
      <c r="P224" s="106" t="s">
        <v>1079</v>
      </c>
      <c r="Q224" s="26" t="s">
        <v>412</v>
      </c>
      <c r="R224" s="3" t="s">
        <v>763</v>
      </c>
      <c r="S224" s="127">
        <f t="shared" si="7"/>
        <v>43069</v>
      </c>
    </row>
    <row r="225" spans="1:19" ht="33.75" customHeight="1" x14ac:dyDescent="0.2">
      <c r="A225" s="24" t="s">
        <v>764</v>
      </c>
      <c r="B225" s="24" t="s">
        <v>387</v>
      </c>
      <c r="C225" s="26" t="s">
        <v>989</v>
      </c>
      <c r="D225" s="109"/>
      <c r="E225" s="26" t="s">
        <v>470</v>
      </c>
      <c r="F225" s="24"/>
      <c r="G225" s="24" t="s">
        <v>772</v>
      </c>
      <c r="H225" s="103">
        <v>31.01</v>
      </c>
      <c r="I225" s="104">
        <v>1</v>
      </c>
      <c r="J225" s="104">
        <v>0</v>
      </c>
      <c r="K225" s="24" t="s">
        <v>744</v>
      </c>
      <c r="L225" s="24" t="s">
        <v>390</v>
      </c>
      <c r="M225" s="105">
        <v>43035</v>
      </c>
      <c r="N225" s="105">
        <v>43083</v>
      </c>
      <c r="O225" s="103"/>
      <c r="P225" s="106" t="s">
        <v>1080</v>
      </c>
      <c r="Q225" s="26" t="s">
        <v>393</v>
      </c>
      <c r="R225" s="3" t="s">
        <v>764</v>
      </c>
      <c r="S225" s="127">
        <f t="shared" si="7"/>
        <v>43100</v>
      </c>
    </row>
    <row r="226" spans="1:19" ht="33.75" customHeight="1" x14ac:dyDescent="0.2">
      <c r="A226" s="24" t="s">
        <v>765</v>
      </c>
      <c r="B226" s="24" t="s">
        <v>387</v>
      </c>
      <c r="C226" s="26" t="s">
        <v>990</v>
      </c>
      <c r="D226" s="109"/>
      <c r="E226" s="26" t="s">
        <v>470</v>
      </c>
      <c r="F226" s="24"/>
      <c r="G226" s="24" t="s">
        <v>773</v>
      </c>
      <c r="H226" s="103">
        <v>68.680000000000007</v>
      </c>
      <c r="I226" s="104">
        <v>1</v>
      </c>
      <c r="J226" s="104">
        <v>0</v>
      </c>
      <c r="K226" s="24" t="s">
        <v>745</v>
      </c>
      <c r="L226" s="24" t="s">
        <v>390</v>
      </c>
      <c r="M226" s="105">
        <v>42963</v>
      </c>
      <c r="N226" s="105">
        <v>43061</v>
      </c>
      <c r="O226" s="103"/>
      <c r="P226" s="106" t="s">
        <v>1081</v>
      </c>
      <c r="Q226" s="26" t="s">
        <v>393</v>
      </c>
      <c r="R226" s="3" t="s">
        <v>765</v>
      </c>
      <c r="S226" s="127">
        <f t="shared" si="7"/>
        <v>43069</v>
      </c>
    </row>
    <row r="227" spans="1:19" ht="33.75" customHeight="1" x14ac:dyDescent="0.2">
      <c r="A227" s="24" t="s">
        <v>766</v>
      </c>
      <c r="B227" s="24" t="s">
        <v>387</v>
      </c>
      <c r="C227" s="26" t="s">
        <v>991</v>
      </c>
      <c r="D227" s="109"/>
      <c r="E227" s="26" t="s">
        <v>470</v>
      </c>
      <c r="F227" s="24"/>
      <c r="G227" s="24" t="s">
        <v>774</v>
      </c>
      <c r="H227" s="103">
        <v>57.21</v>
      </c>
      <c r="I227" s="104">
        <v>1</v>
      </c>
      <c r="J227" s="104">
        <v>0</v>
      </c>
      <c r="K227" s="24" t="s">
        <v>746</v>
      </c>
      <c r="L227" s="24" t="s">
        <v>390</v>
      </c>
      <c r="M227" s="105">
        <v>43166</v>
      </c>
      <c r="N227" s="105">
        <v>43227</v>
      </c>
      <c r="O227" s="103"/>
      <c r="P227" s="106" t="s">
        <v>1082</v>
      </c>
      <c r="Q227" s="26" t="s">
        <v>393</v>
      </c>
      <c r="R227" s="3" t="s">
        <v>766</v>
      </c>
      <c r="S227" s="127">
        <f t="shared" si="7"/>
        <v>43251</v>
      </c>
    </row>
    <row r="228" spans="1:19" ht="33.75" customHeight="1" x14ac:dyDescent="0.2">
      <c r="A228" s="24" t="s">
        <v>767</v>
      </c>
      <c r="B228" s="24" t="s">
        <v>387</v>
      </c>
      <c r="C228" s="26" t="s">
        <v>992</v>
      </c>
      <c r="D228" s="109"/>
      <c r="E228" s="26" t="s">
        <v>470</v>
      </c>
      <c r="F228" s="24"/>
      <c r="G228" s="24" t="s">
        <v>775</v>
      </c>
      <c r="H228" s="103">
        <v>19.18</v>
      </c>
      <c r="I228" s="104">
        <v>1</v>
      </c>
      <c r="J228" s="104">
        <v>0</v>
      </c>
      <c r="K228" s="24" t="s">
        <v>747</v>
      </c>
      <c r="L228" s="24" t="s">
        <v>390</v>
      </c>
      <c r="M228" s="105">
        <v>43138</v>
      </c>
      <c r="N228" s="105">
        <v>43278</v>
      </c>
      <c r="O228" s="103"/>
      <c r="P228" s="106" t="s">
        <v>1083</v>
      </c>
      <c r="Q228" s="26" t="s">
        <v>393</v>
      </c>
      <c r="R228" s="3" t="s">
        <v>767</v>
      </c>
      <c r="S228" s="127">
        <f t="shared" si="7"/>
        <v>43281</v>
      </c>
    </row>
    <row r="229" spans="1:19" ht="33.75" customHeight="1" x14ac:dyDescent="0.2">
      <c r="A229" s="24" t="s">
        <v>768</v>
      </c>
      <c r="B229" s="24" t="s">
        <v>387</v>
      </c>
      <c r="C229" s="26" t="s">
        <v>993</v>
      </c>
      <c r="D229" s="109"/>
      <c r="E229" s="26" t="s">
        <v>470</v>
      </c>
      <c r="F229" s="24"/>
      <c r="G229" s="24"/>
      <c r="H229" s="103">
        <v>19.309999999999999</v>
      </c>
      <c r="I229" s="104">
        <v>1</v>
      </c>
      <c r="J229" s="104">
        <v>0</v>
      </c>
      <c r="K229" s="24" t="s">
        <v>748</v>
      </c>
      <c r="L229" s="24" t="s">
        <v>395</v>
      </c>
      <c r="M229" s="105">
        <v>43374</v>
      </c>
      <c r="N229" s="105">
        <v>43460</v>
      </c>
      <c r="O229" s="103"/>
      <c r="P229" s="106"/>
      <c r="Q229" s="26" t="s">
        <v>414</v>
      </c>
      <c r="R229" s="3" t="s">
        <v>768</v>
      </c>
      <c r="S229" s="127">
        <f t="shared" si="7"/>
        <v>43465</v>
      </c>
    </row>
    <row r="230" spans="1:19" ht="33.75" customHeight="1" x14ac:dyDescent="0.2">
      <c r="A230" s="24" t="s">
        <v>769</v>
      </c>
      <c r="B230" s="24" t="s">
        <v>387</v>
      </c>
      <c r="C230" s="26" t="s">
        <v>994</v>
      </c>
      <c r="D230" s="109"/>
      <c r="E230" s="26" t="s">
        <v>470</v>
      </c>
      <c r="F230" s="24"/>
      <c r="G230" s="24"/>
      <c r="H230" s="103">
        <v>19.309999999999999</v>
      </c>
      <c r="I230" s="104">
        <v>1</v>
      </c>
      <c r="J230" s="104">
        <v>0</v>
      </c>
      <c r="K230" s="24" t="s">
        <v>749</v>
      </c>
      <c r="L230" s="24" t="s">
        <v>395</v>
      </c>
      <c r="M230" s="105">
        <v>43374</v>
      </c>
      <c r="N230" s="105">
        <v>43439</v>
      </c>
      <c r="O230" s="103"/>
      <c r="P230" s="106"/>
      <c r="Q230" s="26" t="s">
        <v>414</v>
      </c>
      <c r="R230" s="3" t="s">
        <v>769</v>
      </c>
      <c r="S230" s="127">
        <f t="shared" ref="S230:S231" si="8">IFERROR(EOMONTH(N230,0),"")</f>
        <v>43465</v>
      </c>
    </row>
    <row r="231" spans="1:19" ht="33.75" customHeight="1" x14ac:dyDescent="0.2">
      <c r="A231" s="24" t="s">
        <v>1114</v>
      </c>
      <c r="B231" s="24" t="s">
        <v>387</v>
      </c>
      <c r="C231" s="26" t="s">
        <v>1119</v>
      </c>
      <c r="D231" s="109"/>
      <c r="E231" s="26" t="s">
        <v>470</v>
      </c>
      <c r="F231" s="24"/>
      <c r="G231" s="24"/>
      <c r="H231" s="103">
        <v>90</v>
      </c>
      <c r="I231" s="104">
        <v>1</v>
      </c>
      <c r="J231" s="104">
        <v>0</v>
      </c>
      <c r="K231" s="108" t="s">
        <v>1120</v>
      </c>
      <c r="L231" s="24" t="s">
        <v>395</v>
      </c>
      <c r="M231" s="105">
        <v>43374</v>
      </c>
      <c r="N231" s="105">
        <v>43464</v>
      </c>
      <c r="O231" s="103"/>
      <c r="P231" s="106"/>
      <c r="Q231" s="26" t="s">
        <v>414</v>
      </c>
      <c r="R231" s="3" t="s">
        <v>769</v>
      </c>
      <c r="S231" s="127">
        <f t="shared" si="8"/>
        <v>43465</v>
      </c>
    </row>
    <row r="232" spans="1:19" ht="33.75" customHeight="1" x14ac:dyDescent="0.2">
      <c r="A232" s="24" t="s">
        <v>1115</v>
      </c>
      <c r="B232" s="24" t="s">
        <v>387</v>
      </c>
      <c r="C232" s="26" t="s">
        <v>1121</v>
      </c>
      <c r="D232" s="109"/>
      <c r="E232" s="26" t="s">
        <v>470</v>
      </c>
      <c r="F232" s="24"/>
      <c r="G232" s="24"/>
      <c r="H232" s="103">
        <v>10</v>
      </c>
      <c r="I232" s="104">
        <v>1</v>
      </c>
      <c r="J232" s="104">
        <v>0</v>
      </c>
      <c r="K232" s="24" t="s">
        <v>1122</v>
      </c>
      <c r="L232" s="24" t="s">
        <v>395</v>
      </c>
      <c r="M232" s="105">
        <v>43374</v>
      </c>
      <c r="N232" s="105">
        <v>43464</v>
      </c>
      <c r="O232" s="103"/>
      <c r="P232" s="106"/>
      <c r="Q232" s="26" t="s">
        <v>414</v>
      </c>
      <c r="R232" s="3" t="s">
        <v>769</v>
      </c>
      <c r="S232" s="127">
        <f t="shared" si="7"/>
        <v>43465</v>
      </c>
    </row>
    <row r="233" spans="1:19" ht="12.75" thickBot="1" x14ac:dyDescent="0.25">
      <c r="A233" s="141" t="s">
        <v>634</v>
      </c>
      <c r="B233" s="141"/>
      <c r="C233" s="141"/>
      <c r="D233" s="141"/>
      <c r="E233" s="141"/>
      <c r="F233" s="141"/>
      <c r="G233" s="141"/>
      <c r="H233" s="111">
        <f>SUM(H211:H232)</f>
        <v>2321.3799999999997</v>
      </c>
      <c r="I233" s="112">
        <f>SUMPRODUCT($H$211:$H$232,I211:I232)</f>
        <v>2321.3799999999997</v>
      </c>
      <c r="J233" s="112">
        <f>SUMPRODUCT($H$211:$H$232,J211:J232)</f>
        <v>0</v>
      </c>
      <c r="K233" s="113"/>
      <c r="L233" s="114"/>
      <c r="M233" s="115"/>
      <c r="N233" s="115"/>
      <c r="O233" s="115"/>
      <c r="P233" s="114"/>
      <c r="Q233" s="114"/>
    </row>
    <row r="234" spans="1:19" ht="15.75" customHeight="1" thickBot="1" x14ac:dyDescent="0.25">
      <c r="A234" s="101">
        <v>6</v>
      </c>
      <c r="B234" s="138" t="s">
        <v>639</v>
      </c>
      <c r="C234" s="139"/>
      <c r="D234" s="139"/>
      <c r="E234" s="139"/>
      <c r="F234" s="139"/>
      <c r="G234" s="139"/>
      <c r="H234" s="139"/>
      <c r="I234" s="139"/>
      <c r="J234" s="139"/>
      <c r="K234" s="139"/>
      <c r="L234" s="139"/>
      <c r="M234" s="139"/>
      <c r="N234" s="139"/>
      <c r="O234" s="139"/>
      <c r="P234" s="139"/>
      <c r="Q234" s="140"/>
    </row>
    <row r="235" spans="1:19" ht="33.75" customHeight="1" x14ac:dyDescent="0.2">
      <c r="A235" s="24" t="s">
        <v>424</v>
      </c>
      <c r="B235" s="24" t="s">
        <v>387</v>
      </c>
      <c r="C235" s="26" t="s">
        <v>995</v>
      </c>
      <c r="D235" s="109"/>
      <c r="E235" s="26" t="s">
        <v>402</v>
      </c>
      <c r="F235" s="24"/>
      <c r="G235" s="24" t="s">
        <v>648</v>
      </c>
      <c r="H235" s="103">
        <v>58.69</v>
      </c>
      <c r="I235" s="104">
        <v>1</v>
      </c>
      <c r="J235" s="104">
        <v>0</v>
      </c>
      <c r="K235" s="24" t="s">
        <v>50</v>
      </c>
      <c r="L235" s="24" t="s">
        <v>390</v>
      </c>
      <c r="M235" s="105" t="s">
        <v>31</v>
      </c>
      <c r="N235" s="105" t="s">
        <v>31</v>
      </c>
      <c r="O235" s="103" t="s">
        <v>391</v>
      </c>
      <c r="P235" s="106" t="s">
        <v>31</v>
      </c>
      <c r="Q235" s="26" t="s">
        <v>393</v>
      </c>
      <c r="R235" s="3" t="s">
        <v>51</v>
      </c>
      <c r="S235" s="127" t="str">
        <f t="shared" si="7"/>
        <v/>
      </c>
    </row>
    <row r="236" spans="1:19" ht="33.75" customHeight="1" x14ac:dyDescent="0.2">
      <c r="A236" s="24" t="s">
        <v>614</v>
      </c>
      <c r="B236" s="24" t="s">
        <v>610</v>
      </c>
      <c r="C236" s="26" t="s">
        <v>996</v>
      </c>
      <c r="D236" s="109"/>
      <c r="E236" s="26" t="s">
        <v>394</v>
      </c>
      <c r="F236" s="24"/>
      <c r="G236" s="24" t="s">
        <v>391</v>
      </c>
      <c r="H236" s="103">
        <v>82.77</v>
      </c>
      <c r="I236" s="104">
        <v>1</v>
      </c>
      <c r="J236" s="104">
        <v>0</v>
      </c>
      <c r="K236" s="117" t="s">
        <v>352</v>
      </c>
      <c r="L236" s="24" t="s">
        <v>395</v>
      </c>
      <c r="M236" s="105">
        <v>43374</v>
      </c>
      <c r="N236" s="105">
        <v>43452</v>
      </c>
      <c r="O236" s="103" t="s">
        <v>391</v>
      </c>
      <c r="P236" s="106"/>
      <c r="Q236" s="26" t="s">
        <v>414</v>
      </c>
      <c r="R236" s="3" t="s">
        <v>353</v>
      </c>
      <c r="S236" s="127">
        <f t="shared" si="7"/>
        <v>43465</v>
      </c>
    </row>
    <row r="237" spans="1:19" ht="33.75" customHeight="1" x14ac:dyDescent="0.2">
      <c r="A237" s="24" t="s">
        <v>618</v>
      </c>
      <c r="B237" s="24" t="s">
        <v>610</v>
      </c>
      <c r="C237" s="26" t="s">
        <v>997</v>
      </c>
      <c r="D237" s="109"/>
      <c r="E237" s="26" t="s">
        <v>402</v>
      </c>
      <c r="F237" s="24"/>
      <c r="G237" s="24" t="s">
        <v>648</v>
      </c>
      <c r="H237" s="103">
        <v>19.809999999999999</v>
      </c>
      <c r="I237" s="104">
        <v>1</v>
      </c>
      <c r="J237" s="104">
        <v>0</v>
      </c>
      <c r="K237" s="117" t="s">
        <v>355</v>
      </c>
      <c r="L237" s="24" t="s">
        <v>390</v>
      </c>
      <c r="M237" s="105" t="s">
        <v>31</v>
      </c>
      <c r="N237" s="105" t="s">
        <v>31</v>
      </c>
      <c r="O237" s="103" t="s">
        <v>391</v>
      </c>
      <c r="P237" s="106" t="s">
        <v>31</v>
      </c>
      <c r="Q237" s="26" t="s">
        <v>412</v>
      </c>
      <c r="R237" s="3" t="s">
        <v>356</v>
      </c>
      <c r="S237" s="127" t="str">
        <f t="shared" si="7"/>
        <v/>
      </c>
    </row>
    <row r="238" spans="1:19" ht="12.75" customHeight="1" thickBot="1" x14ac:dyDescent="0.25">
      <c r="A238" s="141" t="s">
        <v>634</v>
      </c>
      <c r="B238" s="141"/>
      <c r="C238" s="141"/>
      <c r="D238" s="141"/>
      <c r="E238" s="141"/>
      <c r="F238" s="141"/>
      <c r="G238" s="141"/>
      <c r="H238" s="111">
        <f>SUM(H235:H237)</f>
        <v>161.26999999999998</v>
      </c>
      <c r="I238" s="112">
        <f>SUMPRODUCT($H$235:$H$237,I235:I237)</f>
        <v>161.26999999999998</v>
      </c>
      <c r="J238" s="112">
        <f>SUMPRODUCT($H$235:$H$237,J235:J237)</f>
        <v>0</v>
      </c>
      <c r="K238" s="112"/>
      <c r="L238" s="112"/>
      <c r="M238" s="112"/>
      <c r="N238" s="112"/>
      <c r="O238" s="112"/>
      <c r="P238" s="112"/>
      <c r="Q238" s="112"/>
    </row>
    <row r="239" spans="1:19" ht="15.75" customHeight="1" thickBot="1" x14ac:dyDescent="0.25">
      <c r="A239" s="119">
        <v>7</v>
      </c>
      <c r="B239" s="138" t="s">
        <v>640</v>
      </c>
      <c r="C239" s="139"/>
      <c r="D239" s="139"/>
      <c r="E239" s="139"/>
      <c r="F239" s="139"/>
      <c r="G239" s="139"/>
      <c r="H239" s="139"/>
      <c r="I239" s="139"/>
      <c r="J239" s="139"/>
      <c r="K239" s="139"/>
      <c r="L239" s="139"/>
      <c r="M239" s="139"/>
      <c r="N239" s="139"/>
      <c r="O239" s="139"/>
      <c r="P239" s="139"/>
      <c r="Q239" s="140"/>
    </row>
    <row r="240" spans="1:19" ht="33.75" customHeight="1" x14ac:dyDescent="0.2">
      <c r="A240" s="24" t="s">
        <v>491</v>
      </c>
      <c r="B240" s="24" t="s">
        <v>387</v>
      </c>
      <c r="C240" s="26" t="s">
        <v>998</v>
      </c>
      <c r="D240" s="109"/>
      <c r="E240" s="26" t="s">
        <v>402</v>
      </c>
      <c r="F240" s="24">
        <v>2</v>
      </c>
      <c r="G240" s="24" t="s">
        <v>492</v>
      </c>
      <c r="H240" s="103">
        <v>215.88</v>
      </c>
      <c r="I240" s="104">
        <v>1</v>
      </c>
      <c r="J240" s="104">
        <v>0</v>
      </c>
      <c r="K240" s="24" t="s">
        <v>788</v>
      </c>
      <c r="L240" s="24" t="s">
        <v>390</v>
      </c>
      <c r="M240" s="105">
        <v>42163</v>
      </c>
      <c r="N240" s="105">
        <v>42272</v>
      </c>
      <c r="O240" s="103" t="s">
        <v>391</v>
      </c>
      <c r="P240" s="106" t="s">
        <v>493</v>
      </c>
      <c r="Q240" s="26" t="s">
        <v>412</v>
      </c>
      <c r="R240" s="3" t="s">
        <v>139</v>
      </c>
      <c r="S240" s="127">
        <f t="shared" si="7"/>
        <v>42277</v>
      </c>
    </row>
    <row r="241" spans="1:19" ht="33.75" customHeight="1" x14ac:dyDescent="0.2">
      <c r="A241" s="24" t="s">
        <v>515</v>
      </c>
      <c r="B241" s="24" t="s">
        <v>387</v>
      </c>
      <c r="C241" s="26" t="s">
        <v>999</v>
      </c>
      <c r="D241" s="109"/>
      <c r="E241" s="26" t="s">
        <v>402</v>
      </c>
      <c r="F241" s="24"/>
      <c r="G241" s="24" t="s">
        <v>391</v>
      </c>
      <c r="H241" s="103">
        <v>0</v>
      </c>
      <c r="I241" s="104">
        <v>1</v>
      </c>
      <c r="J241" s="104">
        <v>0</v>
      </c>
      <c r="K241" s="24" t="s">
        <v>192</v>
      </c>
      <c r="L241" s="24" t="s">
        <v>390</v>
      </c>
      <c r="M241" s="105" t="s">
        <v>31</v>
      </c>
      <c r="N241" s="105" t="s">
        <v>31</v>
      </c>
      <c r="O241" s="103" t="s">
        <v>391</v>
      </c>
      <c r="P241" s="106" t="s">
        <v>31</v>
      </c>
      <c r="Q241" s="26" t="s">
        <v>396</v>
      </c>
      <c r="R241" s="3" t="s">
        <v>193</v>
      </c>
      <c r="S241" s="127" t="str">
        <f t="shared" si="7"/>
        <v/>
      </c>
    </row>
    <row r="242" spans="1:19" ht="33.75" customHeight="1" x14ac:dyDescent="0.2">
      <c r="A242" s="24" t="s">
        <v>521</v>
      </c>
      <c r="B242" s="24" t="s">
        <v>387</v>
      </c>
      <c r="C242" s="26" t="s">
        <v>1000</v>
      </c>
      <c r="D242" s="109"/>
      <c r="E242" s="26" t="s">
        <v>402</v>
      </c>
      <c r="F242" s="24"/>
      <c r="G242" s="24" t="s">
        <v>391</v>
      </c>
      <c r="H242" s="103">
        <v>0</v>
      </c>
      <c r="I242" s="104">
        <v>1</v>
      </c>
      <c r="J242" s="104">
        <v>0</v>
      </c>
      <c r="K242" s="24" t="s">
        <v>200</v>
      </c>
      <c r="L242" s="24" t="s">
        <v>390</v>
      </c>
      <c r="M242" s="105" t="s">
        <v>31</v>
      </c>
      <c r="N242" s="105" t="s">
        <v>31</v>
      </c>
      <c r="O242" s="103" t="s">
        <v>391</v>
      </c>
      <c r="P242" s="106" t="s">
        <v>31</v>
      </c>
      <c r="Q242" s="26" t="s">
        <v>396</v>
      </c>
      <c r="R242" s="3" t="s">
        <v>201</v>
      </c>
      <c r="S242" s="127" t="str">
        <f t="shared" si="7"/>
        <v/>
      </c>
    </row>
    <row r="243" spans="1:19" ht="33.75" customHeight="1" x14ac:dyDescent="0.2">
      <c r="A243" s="24" t="s">
        <v>483</v>
      </c>
      <c r="B243" s="24" t="s">
        <v>387</v>
      </c>
      <c r="C243" s="26" t="s">
        <v>1001</v>
      </c>
      <c r="D243" s="109"/>
      <c r="E243" s="26" t="s">
        <v>402</v>
      </c>
      <c r="F243" s="24"/>
      <c r="G243" s="24" t="s">
        <v>391</v>
      </c>
      <c r="H243" s="103">
        <v>0</v>
      </c>
      <c r="I243" s="104">
        <v>1</v>
      </c>
      <c r="J243" s="104">
        <v>0</v>
      </c>
      <c r="K243" s="24" t="s">
        <v>128</v>
      </c>
      <c r="L243" s="24" t="s">
        <v>390</v>
      </c>
      <c r="M243" s="105" t="s">
        <v>31</v>
      </c>
      <c r="N243" s="105" t="s">
        <v>31</v>
      </c>
      <c r="O243" s="103" t="s">
        <v>391</v>
      </c>
      <c r="P243" s="106" t="s">
        <v>31</v>
      </c>
      <c r="Q243" s="26" t="s">
        <v>396</v>
      </c>
      <c r="R243" s="3" t="s">
        <v>129</v>
      </c>
      <c r="S243" s="127" t="str">
        <f t="shared" si="7"/>
        <v/>
      </c>
    </row>
    <row r="244" spans="1:19" ht="33.75" customHeight="1" x14ac:dyDescent="0.2">
      <c r="A244" s="24" t="s">
        <v>502</v>
      </c>
      <c r="B244" s="24" t="s">
        <v>387</v>
      </c>
      <c r="C244" s="26" t="s">
        <v>1002</v>
      </c>
      <c r="D244" s="109"/>
      <c r="E244" s="26" t="s">
        <v>402</v>
      </c>
      <c r="F244" s="24"/>
      <c r="G244" s="24" t="s">
        <v>391</v>
      </c>
      <c r="H244" s="103">
        <v>0</v>
      </c>
      <c r="I244" s="104">
        <v>1</v>
      </c>
      <c r="J244" s="104">
        <v>0</v>
      </c>
      <c r="K244" s="24" t="s">
        <v>152</v>
      </c>
      <c r="L244" s="24" t="s">
        <v>390</v>
      </c>
      <c r="M244" s="105" t="s">
        <v>31</v>
      </c>
      <c r="N244" s="105" t="s">
        <v>31</v>
      </c>
      <c r="O244" s="103" t="s">
        <v>391</v>
      </c>
      <c r="P244" s="106" t="s">
        <v>31</v>
      </c>
      <c r="Q244" s="26" t="s">
        <v>396</v>
      </c>
      <c r="R244" s="3" t="s">
        <v>153</v>
      </c>
      <c r="S244" s="127" t="str">
        <f t="shared" si="7"/>
        <v/>
      </c>
    </row>
    <row r="245" spans="1:19" ht="33.75" customHeight="1" x14ac:dyDescent="0.2">
      <c r="A245" s="24" t="s">
        <v>503</v>
      </c>
      <c r="B245" s="24" t="s">
        <v>387</v>
      </c>
      <c r="C245" s="26" t="s">
        <v>1003</v>
      </c>
      <c r="D245" s="109"/>
      <c r="E245" s="26" t="s">
        <v>402</v>
      </c>
      <c r="F245" s="24"/>
      <c r="G245" s="24" t="s">
        <v>391</v>
      </c>
      <c r="H245" s="103">
        <v>0</v>
      </c>
      <c r="I245" s="104">
        <v>1</v>
      </c>
      <c r="J245" s="104">
        <v>0</v>
      </c>
      <c r="K245" s="24" t="s">
        <v>165</v>
      </c>
      <c r="L245" s="24" t="s">
        <v>390</v>
      </c>
      <c r="M245" s="105" t="s">
        <v>31</v>
      </c>
      <c r="N245" s="105" t="s">
        <v>31</v>
      </c>
      <c r="O245" s="103" t="s">
        <v>391</v>
      </c>
      <c r="P245" s="106" t="s">
        <v>31</v>
      </c>
      <c r="Q245" s="26" t="s">
        <v>396</v>
      </c>
      <c r="R245" s="3" t="s">
        <v>166</v>
      </c>
      <c r="S245" s="127" t="str">
        <f t="shared" si="7"/>
        <v/>
      </c>
    </row>
    <row r="246" spans="1:19" ht="33.75" customHeight="1" x14ac:dyDescent="0.2">
      <c r="A246" s="24" t="s">
        <v>646</v>
      </c>
      <c r="B246" s="24" t="s">
        <v>387</v>
      </c>
      <c r="C246" s="26" t="s">
        <v>1004</v>
      </c>
      <c r="D246" s="109"/>
      <c r="E246" s="26" t="s">
        <v>394</v>
      </c>
      <c r="F246" s="24"/>
      <c r="G246" s="118"/>
      <c r="H246" s="103">
        <v>158.78</v>
      </c>
      <c r="I246" s="104">
        <v>1</v>
      </c>
      <c r="J246" s="104">
        <v>0</v>
      </c>
      <c r="K246" s="117" t="s">
        <v>645</v>
      </c>
      <c r="L246" s="24" t="s">
        <v>395</v>
      </c>
      <c r="M246" s="105">
        <v>43374</v>
      </c>
      <c r="N246" s="105">
        <v>43452</v>
      </c>
      <c r="O246" s="103" t="s">
        <v>391</v>
      </c>
      <c r="P246" s="106"/>
      <c r="Q246" s="26" t="s">
        <v>414</v>
      </c>
      <c r="R246" s="3" t="s">
        <v>714</v>
      </c>
      <c r="S246" s="127">
        <f t="shared" si="7"/>
        <v>43465</v>
      </c>
    </row>
    <row r="247" spans="1:19" ht="12.75" thickBot="1" x14ac:dyDescent="0.25">
      <c r="A247" s="141" t="s">
        <v>634</v>
      </c>
      <c r="B247" s="141"/>
      <c r="C247" s="141"/>
      <c r="D247" s="141"/>
      <c r="E247" s="141"/>
      <c r="F247" s="141"/>
      <c r="G247" s="141"/>
      <c r="H247" s="111">
        <f>SUM(H240:H246)</f>
        <v>374.65999999999997</v>
      </c>
      <c r="I247" s="112">
        <f>SUMPRODUCT($H$240:$H$246,I240:I246)</f>
        <v>374.65999999999997</v>
      </c>
      <c r="J247" s="112">
        <f>SUMPRODUCT($H$240:$H$246,J240:J246)</f>
        <v>0</v>
      </c>
      <c r="K247" s="112"/>
      <c r="L247" s="112"/>
      <c r="M247" s="112"/>
      <c r="N247" s="112"/>
      <c r="O247" s="112"/>
      <c r="P247" s="112"/>
      <c r="Q247" s="112"/>
    </row>
    <row r="248" spans="1:19" ht="12.75" thickBot="1" x14ac:dyDescent="0.25">
      <c r="A248" s="142" t="s">
        <v>674</v>
      </c>
      <c r="B248" s="143"/>
      <c r="C248" s="143"/>
      <c r="D248" s="143"/>
      <c r="E248" s="143"/>
      <c r="F248" s="143"/>
      <c r="G248" s="144"/>
      <c r="H248" s="131">
        <f>SUM(H247,H238,H233,H209,H149,H122,H46)</f>
        <v>298718.64</v>
      </c>
      <c r="I248" s="132">
        <f>SUM(I247,I238,I233,I209,I149,I122,I46)</f>
        <v>191564.99000000002</v>
      </c>
      <c r="J248" s="132">
        <f>SUM(J247,J238,J233,J209,J149,J122,J46)</f>
        <v>108949.72</v>
      </c>
      <c r="K248" s="133"/>
      <c r="L248" s="133"/>
      <c r="M248" s="133"/>
      <c r="N248" s="134"/>
      <c r="O248" s="133"/>
      <c r="P248" s="133"/>
      <c r="Q248" s="135"/>
    </row>
    <row r="249" spans="1:19" x14ac:dyDescent="0.2">
      <c r="H249" s="137">
        <f>H248/330000</f>
        <v>0.90520800000000001</v>
      </c>
      <c r="I249" s="137">
        <f>I248/200000</f>
        <v>0.95782495000000012</v>
      </c>
      <c r="J249" s="137">
        <f>J248/130000</f>
        <v>0.83807476923076929</v>
      </c>
    </row>
    <row r="251" spans="1:19" x14ac:dyDescent="0.2">
      <c r="H251" s="128"/>
    </row>
  </sheetData>
  <autoFilter ref="A12:S249"/>
  <mergeCells count="15">
    <mergeCell ref="A238:G238"/>
    <mergeCell ref="B239:Q239"/>
    <mergeCell ref="A247:G247"/>
    <mergeCell ref="A248:G248"/>
    <mergeCell ref="A149:G149"/>
    <mergeCell ref="B150:Q150"/>
    <mergeCell ref="A209:G209"/>
    <mergeCell ref="B210:Q210"/>
    <mergeCell ref="A233:G233"/>
    <mergeCell ref="B234:Q234"/>
    <mergeCell ref="B11:M11"/>
    <mergeCell ref="A46:G46"/>
    <mergeCell ref="B47:Q47"/>
    <mergeCell ref="A122:G122"/>
    <mergeCell ref="B123:Q123"/>
  </mergeCells>
  <dataValidations disablePrompts="1" count="1">
    <dataValidation type="list" allowBlank="1" showInputMessage="1" showErrorMessage="1" sqref="Q122:Q124 Q129 Q46:Q47 Q149:Q150 Q209:Q210 Q233:Q234 Q239">
      <formula1>"Contrato Concluído, Contrato em Execução, Nova Licitação, Previsto, Processo Cancelado, Processo em Curso"</formula1>
    </dataValidation>
  </dataValidations>
  <printOptions horizontalCentered="1"/>
  <pageMargins left="0.11811023622047245" right="0.11811023622047245" top="0" bottom="0" header="0.31496062992125984" footer="0.31496062992125984"/>
  <pageSetup paperSize="8" scale="50" fitToWidth="3" fitToHeight="3" orientation="landscape" r:id="rId1"/>
  <rowBreaks count="3" manualBreakCount="3">
    <brk id="69" max="16383" man="1"/>
    <brk id="130" max="16383" man="1"/>
    <brk id="161" max="16"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topLeftCell="A4" workbookViewId="0">
      <selection activeCell="B23" sqref="B23"/>
    </sheetView>
  </sheetViews>
  <sheetFormatPr defaultRowHeight="15" x14ac:dyDescent="0.25"/>
  <cols>
    <col min="1" max="1" width="7.7109375" customWidth="1"/>
    <col min="2" max="2" width="164.42578125" bestFit="1" customWidth="1"/>
  </cols>
  <sheetData>
    <row r="1" spans="1:3" x14ac:dyDescent="0.25">
      <c r="A1" s="10" t="s">
        <v>1006</v>
      </c>
      <c r="B1" t="s">
        <v>1009</v>
      </c>
    </row>
    <row r="2" spans="1:3" x14ac:dyDescent="0.25">
      <c r="A2" s="10" t="s">
        <v>23</v>
      </c>
      <c r="B2" t="s">
        <v>1016</v>
      </c>
    </row>
    <row r="3" spans="1:3" x14ac:dyDescent="0.25">
      <c r="A3" s="10" t="s">
        <v>15</v>
      </c>
      <c r="B3" t="s">
        <v>1016</v>
      </c>
    </row>
    <row r="5" spans="1:3" ht="90" x14ac:dyDescent="0.25">
      <c r="A5" s="10" t="s">
        <v>7</v>
      </c>
      <c r="B5" s="10" t="s">
        <v>9</v>
      </c>
      <c r="C5" s="73" t="s">
        <v>1049</v>
      </c>
    </row>
    <row r="6" spans="1:3" x14ac:dyDescent="0.25">
      <c r="A6" t="s">
        <v>163</v>
      </c>
      <c r="B6" t="s">
        <v>814</v>
      </c>
      <c r="C6" s="12">
        <v>8276.7800000000007</v>
      </c>
    </row>
    <row r="7" spans="1:3" x14ac:dyDescent="0.25">
      <c r="A7" t="s">
        <v>141</v>
      </c>
      <c r="B7" t="s">
        <v>825</v>
      </c>
      <c r="C7" s="12">
        <v>1379.46</v>
      </c>
    </row>
    <row r="8" spans="1:3" x14ac:dyDescent="0.25">
      <c r="A8" t="s">
        <v>413</v>
      </c>
      <c r="B8" t="s">
        <v>830</v>
      </c>
      <c r="C8" s="12">
        <v>331.07</v>
      </c>
    </row>
    <row r="9" spans="1:3" x14ac:dyDescent="0.25">
      <c r="A9" t="s">
        <v>1052</v>
      </c>
      <c r="B9" t="s">
        <v>1053</v>
      </c>
      <c r="C9" s="12">
        <v>275.89</v>
      </c>
    </row>
    <row r="10" spans="1:3" x14ac:dyDescent="0.25">
      <c r="A10" t="s">
        <v>1054</v>
      </c>
      <c r="B10" t="s">
        <v>886</v>
      </c>
      <c r="C10" s="12">
        <v>275.89</v>
      </c>
    </row>
    <row r="11" spans="1:3" x14ac:dyDescent="0.25">
      <c r="A11" t="s">
        <v>87</v>
      </c>
      <c r="B11" t="s">
        <v>881</v>
      </c>
      <c r="C11" s="12">
        <v>166.79</v>
      </c>
    </row>
    <row r="12" spans="1:3" x14ac:dyDescent="0.25">
      <c r="A12" t="s">
        <v>116</v>
      </c>
      <c r="B12" t="s">
        <v>1056</v>
      </c>
      <c r="C12" s="12">
        <v>550.01</v>
      </c>
    </row>
    <row r="13" spans="1:3" x14ac:dyDescent="0.25">
      <c r="A13" t="s">
        <v>117</v>
      </c>
      <c r="B13" t="s">
        <v>883</v>
      </c>
      <c r="C13" s="12">
        <v>8.9700000000000006</v>
      </c>
    </row>
    <row r="14" spans="1:3" x14ac:dyDescent="0.25">
      <c r="A14" t="s">
        <v>159</v>
      </c>
      <c r="B14" t="s">
        <v>1055</v>
      </c>
      <c r="C14" s="12">
        <v>133.84</v>
      </c>
    </row>
    <row r="15" spans="1:3" x14ac:dyDescent="0.25">
      <c r="A15" t="s">
        <v>209</v>
      </c>
      <c r="B15" t="s">
        <v>889</v>
      </c>
      <c r="C15" s="12">
        <v>220.71</v>
      </c>
    </row>
    <row r="16" spans="1:3" x14ac:dyDescent="0.25">
      <c r="A16" t="s">
        <v>237</v>
      </c>
      <c r="B16" t="s">
        <v>891</v>
      </c>
      <c r="C16" s="12">
        <v>1201.51</v>
      </c>
    </row>
    <row r="17" spans="1:3" x14ac:dyDescent="0.25">
      <c r="A17" t="s">
        <v>260</v>
      </c>
      <c r="B17" t="s">
        <v>892</v>
      </c>
      <c r="C17" s="12">
        <v>101.53</v>
      </c>
    </row>
    <row r="18" spans="1:3" x14ac:dyDescent="0.25">
      <c r="A18" t="s">
        <v>261</v>
      </c>
      <c r="B18" t="s">
        <v>1048</v>
      </c>
      <c r="C18" s="12">
        <v>395.91</v>
      </c>
    </row>
    <row r="19" spans="1:3" x14ac:dyDescent="0.25">
      <c r="A19" t="s">
        <v>262</v>
      </c>
      <c r="B19" t="s">
        <v>893</v>
      </c>
      <c r="C19" s="12">
        <v>551.79</v>
      </c>
    </row>
    <row r="20" spans="1:3" x14ac:dyDescent="0.25">
      <c r="A20" t="s">
        <v>299</v>
      </c>
      <c r="B20" t="s">
        <v>894</v>
      </c>
      <c r="C20" s="12">
        <v>239.08</v>
      </c>
    </row>
    <row r="21" spans="1:3" x14ac:dyDescent="0.25">
      <c r="A21" t="s">
        <v>78</v>
      </c>
      <c r="B21" t="s">
        <v>727</v>
      </c>
      <c r="C21" s="12">
        <v>82.77</v>
      </c>
    </row>
    <row r="22" spans="1:3" x14ac:dyDescent="0.25">
      <c r="A22" t="s">
        <v>717</v>
      </c>
      <c r="B22" t="s">
        <v>896</v>
      </c>
      <c r="C22" s="12">
        <v>82.77</v>
      </c>
    </row>
    <row r="23" spans="1:3" x14ac:dyDescent="0.25">
      <c r="A23" t="s">
        <v>167</v>
      </c>
      <c r="B23" t="s">
        <v>974</v>
      </c>
      <c r="C23" s="12">
        <v>262.02</v>
      </c>
    </row>
    <row r="24" spans="1:3" x14ac:dyDescent="0.25">
      <c r="A24" t="s">
        <v>698</v>
      </c>
      <c r="C24" s="71">
        <v>14536.790000000003</v>
      </c>
    </row>
  </sheetData>
  <pageMargins left="0.511811024" right="0.511811024" top="0.78740157499999996" bottom="0.78740157499999996" header="0.31496062000000002" footer="0.31496062000000002"/>
  <pageSetup paperSize="9" orientation="portrait"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6"/>
  <sheetViews>
    <sheetView zoomScale="90" zoomScaleNormal="90" workbookViewId="0">
      <selection activeCell="B23" sqref="B23"/>
    </sheetView>
  </sheetViews>
  <sheetFormatPr defaultColWidth="8.85546875" defaultRowHeight="15" x14ac:dyDescent="0.25"/>
  <cols>
    <col min="1" max="1" width="0.7109375" customWidth="1"/>
    <col min="2" max="2" width="72.5703125" customWidth="1"/>
    <col min="3" max="3" width="148.140625" customWidth="1"/>
    <col min="4" max="4" width="25" customWidth="1"/>
    <col min="5" max="5" width="10.28515625" customWidth="1"/>
    <col min="6" max="6" width="13.42578125" bestFit="1" customWidth="1"/>
    <col min="7" max="7" width="14.7109375" customWidth="1"/>
    <col min="8" max="8" width="13.140625" customWidth="1"/>
    <col min="9" max="14" width="11.140625" bestFit="1" customWidth="1"/>
    <col min="15" max="15" width="15" bestFit="1" customWidth="1"/>
  </cols>
  <sheetData>
    <row r="1" spans="1:15" x14ac:dyDescent="0.25">
      <c r="A1" s="29"/>
      <c r="B1" s="29"/>
      <c r="C1" s="29"/>
      <c r="D1" s="29"/>
      <c r="E1" s="29"/>
      <c r="F1" s="29"/>
      <c r="G1" s="29"/>
      <c r="H1" s="29"/>
      <c r="I1" s="29"/>
      <c r="J1" s="29"/>
      <c r="K1" s="29"/>
      <c r="L1" s="29"/>
      <c r="M1" s="29"/>
      <c r="N1" s="29"/>
      <c r="O1" s="29"/>
    </row>
    <row r="2" spans="1:15" ht="51" customHeight="1" x14ac:dyDescent="0.25">
      <c r="A2" s="29"/>
      <c r="C2" s="29"/>
      <c r="D2" s="29"/>
      <c r="E2" s="29"/>
      <c r="F2" s="29"/>
      <c r="G2" s="29"/>
      <c r="H2" s="29"/>
      <c r="I2" s="29"/>
      <c r="J2" s="29"/>
      <c r="K2" s="29"/>
      <c r="L2" s="29"/>
      <c r="M2" s="29"/>
      <c r="N2" s="29"/>
    </row>
    <row r="3" spans="1:15" ht="12.75" customHeight="1" x14ac:dyDescent="0.25">
      <c r="A3" s="29"/>
      <c r="B3" s="169" t="s">
        <v>1022</v>
      </c>
      <c r="C3" s="169"/>
      <c r="D3" s="169"/>
      <c r="E3" s="169"/>
      <c r="F3" s="169"/>
      <c r="G3" s="30">
        <v>0.81</v>
      </c>
      <c r="H3" s="169"/>
      <c r="I3" s="31"/>
      <c r="J3" s="31"/>
      <c r="K3" s="31"/>
      <c r="L3" s="31"/>
      <c r="M3" s="31"/>
      <c r="N3" s="31"/>
      <c r="O3" s="32"/>
    </row>
    <row r="4" spans="1:15" ht="12.75" customHeight="1" x14ac:dyDescent="0.25">
      <c r="A4" s="29"/>
      <c r="B4" s="170"/>
      <c r="C4" s="170"/>
      <c r="D4" s="170"/>
      <c r="E4" s="170"/>
      <c r="F4" s="170"/>
      <c r="G4" s="33">
        <v>0.9</v>
      </c>
      <c r="H4" s="170"/>
      <c r="I4" s="34"/>
      <c r="J4" s="34"/>
      <c r="K4" s="34"/>
      <c r="L4" s="34"/>
      <c r="M4" s="34"/>
      <c r="N4" s="34"/>
      <c r="O4" s="35"/>
    </row>
    <row r="5" spans="1:15" ht="12.75" customHeight="1" x14ac:dyDescent="0.25">
      <c r="A5" s="29"/>
      <c r="B5" s="171"/>
      <c r="C5" s="171"/>
      <c r="D5" s="171"/>
      <c r="E5" s="171"/>
      <c r="F5" s="171"/>
      <c r="G5" s="36">
        <v>1</v>
      </c>
      <c r="H5" s="171"/>
      <c r="I5" s="37"/>
      <c r="J5" s="37"/>
      <c r="K5" s="37"/>
      <c r="L5" s="37"/>
      <c r="M5" s="37"/>
      <c r="N5" s="37"/>
      <c r="O5" s="38"/>
    </row>
    <row r="6" spans="1:15" ht="12.75" customHeight="1" x14ac:dyDescent="0.25">
      <c r="A6" s="29"/>
      <c r="B6" s="39"/>
      <c r="C6" s="39"/>
      <c r="D6" s="39"/>
      <c r="E6" s="39"/>
      <c r="F6" s="40"/>
      <c r="G6" s="29"/>
      <c r="H6" s="29"/>
      <c r="I6" s="29"/>
      <c r="J6" s="29"/>
      <c r="K6" s="29"/>
      <c r="L6" s="29"/>
      <c r="M6" s="29"/>
      <c r="N6" s="41" t="s">
        <v>1017</v>
      </c>
      <c r="O6" s="41">
        <v>42815</v>
      </c>
    </row>
    <row r="7" spans="1:15" ht="12.75" customHeight="1" x14ac:dyDescent="0.25">
      <c r="A7" s="29"/>
      <c r="B7" s="39"/>
      <c r="C7" s="42" t="s">
        <v>1018</v>
      </c>
      <c r="D7" s="43"/>
      <c r="E7" s="39"/>
      <c r="F7" s="40"/>
      <c r="G7" s="29"/>
      <c r="H7" s="29"/>
      <c r="I7" s="29"/>
      <c r="J7" s="29"/>
      <c r="K7" s="29"/>
      <c r="L7" s="29"/>
      <c r="M7" s="29"/>
      <c r="N7" s="29"/>
      <c r="O7" s="29"/>
    </row>
    <row r="8" spans="1:15" ht="23.25" x14ac:dyDescent="0.25">
      <c r="A8" s="29"/>
      <c r="B8" s="39"/>
      <c r="E8" s="39"/>
      <c r="F8" s="40"/>
      <c r="G8" s="29"/>
      <c r="H8" s="29"/>
      <c r="I8" s="29"/>
      <c r="J8" s="29"/>
      <c r="K8" s="29"/>
      <c r="L8" s="29"/>
      <c r="M8" s="29"/>
      <c r="N8" s="29"/>
      <c r="O8" s="29"/>
    </row>
    <row r="9" spans="1:15" s="45" customFormat="1" x14ac:dyDescent="0.25">
      <c r="A9" s="44"/>
      <c r="B9" s="44"/>
      <c r="C9"/>
      <c r="D9"/>
      <c r="E9" s="44"/>
      <c r="F9" s="44"/>
      <c r="G9" s="29"/>
      <c r="H9" s="29"/>
      <c r="I9" s="29"/>
      <c r="J9" s="29"/>
      <c r="K9" s="29"/>
      <c r="L9" s="29"/>
      <c r="M9" s="29"/>
      <c r="N9" s="29"/>
      <c r="O9" s="29"/>
    </row>
    <row r="10" spans="1:15" s="45" customFormat="1" x14ac:dyDescent="0.25">
      <c r="A10" s="44"/>
      <c r="B10" s="44"/>
      <c r="C10" s="60" t="s">
        <v>23</v>
      </c>
      <c r="D10" s="60" t="s">
        <v>700</v>
      </c>
      <c r="E10" s="44"/>
      <c r="F10" s="44"/>
      <c r="G10" s="29"/>
      <c r="H10" s="29"/>
      <c r="I10" s="29"/>
      <c r="J10" s="29"/>
      <c r="K10" s="29"/>
      <c r="L10" s="29"/>
      <c r="M10" s="29"/>
      <c r="N10" s="29"/>
      <c r="O10" s="29"/>
    </row>
    <row r="11" spans="1:15" s="45" customFormat="1" x14ac:dyDescent="0.25">
      <c r="A11" s="44"/>
      <c r="B11" s="44"/>
      <c r="C11" s="60" t="s">
        <v>1023</v>
      </c>
      <c r="D11" s="61">
        <v>1</v>
      </c>
      <c r="E11" s="44"/>
      <c r="F11" s="44"/>
      <c r="G11" s="29"/>
      <c r="H11" s="29"/>
      <c r="I11" s="29"/>
      <c r="J11" s="29"/>
      <c r="K11" s="29"/>
      <c r="L11" s="29"/>
      <c r="M11" s="29"/>
      <c r="N11" s="29"/>
      <c r="O11" s="29"/>
    </row>
    <row r="12" spans="1:15" s="45" customFormat="1" x14ac:dyDescent="0.25">
      <c r="A12" s="44"/>
      <c r="B12" s="44"/>
      <c r="C12" s="60" t="s">
        <v>796</v>
      </c>
      <c r="D12" s="60" t="s">
        <v>1016</v>
      </c>
      <c r="E12" s="44"/>
      <c r="F12" s="44"/>
      <c r="G12" s="29"/>
      <c r="H12" s="29"/>
      <c r="I12" s="29"/>
      <c r="J12" s="29"/>
      <c r="K12" s="29"/>
      <c r="L12" s="29"/>
      <c r="M12" s="29"/>
      <c r="N12" s="29"/>
      <c r="O12" s="29"/>
    </row>
    <row r="13" spans="1:15" s="45" customFormat="1" x14ac:dyDescent="0.25">
      <c r="A13" s="44"/>
      <c r="B13" s="44"/>
      <c r="C13" s="44"/>
      <c r="D13" s="44"/>
      <c r="E13" s="44"/>
      <c r="F13" s="44"/>
      <c r="G13" s="29"/>
      <c r="H13" s="29"/>
      <c r="I13" s="29"/>
      <c r="J13" s="29"/>
      <c r="K13" s="29"/>
      <c r="L13" s="29"/>
      <c r="M13" s="29"/>
      <c r="N13" s="29"/>
      <c r="O13" s="29"/>
    </row>
    <row r="14" spans="1:15" s="45" customFormat="1" x14ac:dyDescent="0.25">
      <c r="A14" s="44"/>
      <c r="B14" s="44"/>
      <c r="C14" s="65" t="s">
        <v>9</v>
      </c>
      <c r="D14" s="66" t="s">
        <v>1026</v>
      </c>
      <c r="E14" s="67" t="s">
        <v>1020</v>
      </c>
      <c r="F14" s="66" t="s">
        <v>1021</v>
      </c>
      <c r="G14"/>
      <c r="H14"/>
      <c r="I14"/>
      <c r="J14"/>
      <c r="K14"/>
      <c r="L14"/>
      <c r="M14"/>
      <c r="N14"/>
      <c r="O14"/>
    </row>
    <row r="15" spans="1:15" s="45" customFormat="1" x14ac:dyDescent="0.25">
      <c r="A15" s="44"/>
      <c r="B15" s="44"/>
      <c r="C15" s="60" t="s">
        <v>814</v>
      </c>
      <c r="D15" s="62">
        <v>8284.09</v>
      </c>
      <c r="E15" s="63">
        <v>0.18613473096139205</v>
      </c>
      <c r="F15" s="63">
        <v>0.18613473096139205</v>
      </c>
      <c r="G15"/>
      <c r="H15"/>
      <c r="I15"/>
      <c r="J15"/>
      <c r="K15"/>
      <c r="L15"/>
      <c r="M15"/>
      <c r="N15"/>
      <c r="O15"/>
    </row>
    <row r="16" spans="1:15" s="45" customFormat="1" x14ac:dyDescent="0.25">
      <c r="A16" s="44"/>
      <c r="B16" s="44"/>
      <c r="C16" s="60" t="s">
        <v>831</v>
      </c>
      <c r="D16" s="62">
        <v>6351.13</v>
      </c>
      <c r="E16" s="63">
        <v>0.14270316641306721</v>
      </c>
      <c r="F16" s="63">
        <v>0.32883789737445929</v>
      </c>
      <c r="G16"/>
      <c r="H16"/>
      <c r="I16"/>
      <c r="J16"/>
      <c r="K16"/>
      <c r="L16"/>
      <c r="M16"/>
      <c r="N16"/>
      <c r="O16"/>
    </row>
    <row r="17" spans="1:15" s="45" customFormat="1" x14ac:dyDescent="0.25">
      <c r="A17" s="44"/>
      <c r="B17" s="44"/>
      <c r="C17" s="60" t="s">
        <v>823</v>
      </c>
      <c r="D17" s="62">
        <v>4418.18</v>
      </c>
      <c r="E17" s="63">
        <v>9.9271826554154188E-2</v>
      </c>
      <c r="F17" s="63">
        <v>0.42810972392861346</v>
      </c>
      <c r="G17"/>
      <c r="H17"/>
      <c r="I17"/>
      <c r="J17"/>
      <c r="K17"/>
      <c r="L17"/>
      <c r="M17"/>
      <c r="N17"/>
      <c r="O17"/>
    </row>
    <row r="18" spans="1:15" s="45" customFormat="1" x14ac:dyDescent="0.25">
      <c r="A18" s="44"/>
      <c r="B18" s="44"/>
      <c r="C18" s="60" t="s">
        <v>826</v>
      </c>
      <c r="D18" s="62">
        <v>4018.21</v>
      </c>
      <c r="E18" s="63">
        <v>9.0284924149348342E-2</v>
      </c>
      <c r="F18" s="63">
        <v>0.51839464807796176</v>
      </c>
      <c r="G18"/>
      <c r="H18"/>
      <c r="I18"/>
      <c r="J18"/>
      <c r="K18"/>
      <c r="L18"/>
      <c r="M18"/>
      <c r="N18"/>
      <c r="O18"/>
    </row>
    <row r="19" spans="1:15" s="45" customFormat="1" x14ac:dyDescent="0.25">
      <c r="A19" s="44"/>
      <c r="B19" s="44"/>
      <c r="C19" s="60" t="s">
        <v>819</v>
      </c>
      <c r="D19" s="62">
        <v>3210.62</v>
      </c>
      <c r="E19" s="63">
        <v>7.2139231939689755E-2</v>
      </c>
      <c r="F19" s="63">
        <v>0.5905338800176515</v>
      </c>
      <c r="G19"/>
      <c r="H19"/>
      <c r="I19"/>
      <c r="J19"/>
      <c r="K19"/>
      <c r="L19"/>
      <c r="M19"/>
      <c r="N19"/>
      <c r="O19"/>
    </row>
    <row r="20" spans="1:15" s="45" customFormat="1" x14ac:dyDescent="0.25">
      <c r="A20" s="44"/>
      <c r="B20" s="44"/>
      <c r="C20" s="60" t="s">
        <v>875</v>
      </c>
      <c r="D20" s="62">
        <v>2159.39</v>
      </c>
      <c r="E20" s="63">
        <v>4.8519206900301703E-2</v>
      </c>
      <c r="F20" s="63">
        <v>0.63905308691795326</v>
      </c>
      <c r="G20"/>
      <c r="H20"/>
      <c r="I20"/>
      <c r="J20"/>
      <c r="K20"/>
      <c r="L20"/>
      <c r="M20"/>
      <c r="N20"/>
      <c r="O20"/>
    </row>
    <row r="21" spans="1:15" s="45" customFormat="1" x14ac:dyDescent="0.25">
      <c r="A21" s="44"/>
      <c r="B21" s="44"/>
      <c r="C21" s="60" t="s">
        <v>825</v>
      </c>
      <c r="D21" s="62">
        <v>1380.68</v>
      </c>
      <c r="E21" s="63">
        <v>3.1022417711996705E-2</v>
      </c>
      <c r="F21" s="63">
        <v>0.67007550462994991</v>
      </c>
      <c r="G21"/>
      <c r="H21"/>
      <c r="I21"/>
      <c r="J21"/>
      <c r="K21"/>
      <c r="L21"/>
      <c r="M21"/>
      <c r="N21"/>
      <c r="O21"/>
    </row>
    <row r="22" spans="1:15" s="45" customFormat="1" x14ac:dyDescent="0.25">
      <c r="A22" s="44"/>
      <c r="B22" s="44"/>
      <c r="C22" s="60" t="s">
        <v>874</v>
      </c>
      <c r="D22" s="62">
        <v>1240.99</v>
      </c>
      <c r="E22" s="63">
        <v>2.7883731318198851E-2</v>
      </c>
      <c r="F22" s="63">
        <v>0.69795923594814879</v>
      </c>
      <c r="G22"/>
      <c r="H22"/>
      <c r="I22"/>
      <c r="J22"/>
      <c r="K22"/>
      <c r="L22"/>
      <c r="M22"/>
      <c r="N22"/>
      <c r="O22"/>
    </row>
    <row r="23" spans="1:15" s="45" customFormat="1" x14ac:dyDescent="0.25">
      <c r="A23" s="44"/>
      <c r="B23" s="44"/>
      <c r="C23" s="60" t="s">
        <v>891</v>
      </c>
      <c r="D23" s="62">
        <v>1202.57</v>
      </c>
      <c r="E23" s="63">
        <v>2.702047459796323E-2</v>
      </c>
      <c r="F23" s="63">
        <v>0.7249797105461121</v>
      </c>
      <c r="G23"/>
      <c r="H23"/>
      <c r="I23"/>
      <c r="J23"/>
      <c r="K23"/>
      <c r="L23"/>
      <c r="M23"/>
      <c r="N23"/>
      <c r="O23"/>
    </row>
    <row r="24" spans="1:15" s="45" customFormat="1" x14ac:dyDescent="0.25">
      <c r="A24" s="44"/>
      <c r="B24" s="44"/>
      <c r="C24" s="60" t="s">
        <v>827</v>
      </c>
      <c r="D24" s="62">
        <v>1104.55</v>
      </c>
      <c r="E24" s="63">
        <v>2.4818068983244457E-2</v>
      </c>
      <c r="F24" s="63">
        <v>0.74979777952935656</v>
      </c>
      <c r="G24"/>
      <c r="H24"/>
      <c r="I24"/>
      <c r="J24"/>
      <c r="K24"/>
      <c r="L24"/>
      <c r="M24"/>
      <c r="N24"/>
      <c r="O24"/>
    </row>
    <row r="25" spans="1:15" s="45" customFormat="1" x14ac:dyDescent="0.25">
      <c r="A25" s="44"/>
      <c r="B25" s="44"/>
      <c r="C25" s="60" t="s">
        <v>917</v>
      </c>
      <c r="D25" s="62">
        <v>1000</v>
      </c>
      <c r="E25" s="63">
        <v>2.2468941182603286E-2</v>
      </c>
      <c r="F25" s="63">
        <v>0.7722667207119599</v>
      </c>
      <c r="G25"/>
      <c r="H25"/>
      <c r="I25"/>
      <c r="J25"/>
      <c r="K25"/>
      <c r="L25"/>
      <c r="M25"/>
      <c r="N25"/>
      <c r="O25"/>
    </row>
    <row r="26" spans="1:15" s="45" customFormat="1" x14ac:dyDescent="0.25">
      <c r="A26" s="44"/>
      <c r="B26" s="44"/>
      <c r="C26" s="60" t="s">
        <v>860</v>
      </c>
      <c r="D26" s="62">
        <v>937.9</v>
      </c>
      <c r="E26" s="63">
        <v>2.1073619935163622E-2</v>
      </c>
      <c r="F26" s="63">
        <v>0.79334034064712355</v>
      </c>
      <c r="G26"/>
      <c r="H26"/>
      <c r="I26"/>
      <c r="J26"/>
      <c r="K26"/>
      <c r="L26"/>
      <c r="M26"/>
      <c r="N26"/>
      <c r="O26"/>
    </row>
    <row r="27" spans="1:15" s="45" customFormat="1" x14ac:dyDescent="0.25">
      <c r="A27" s="44"/>
      <c r="B27" s="44"/>
      <c r="C27" s="60" t="s">
        <v>911</v>
      </c>
      <c r="D27" s="62">
        <v>909.88</v>
      </c>
      <c r="E27" s="63">
        <v>2.0444040203227078E-2</v>
      </c>
      <c r="F27" s="63">
        <v>0.81378438085035054</v>
      </c>
      <c r="G27"/>
      <c r="H27"/>
      <c r="I27"/>
      <c r="J27"/>
      <c r="K27"/>
      <c r="L27"/>
      <c r="M27"/>
      <c r="N27"/>
      <c r="O27"/>
    </row>
    <row r="28" spans="1:15" s="45" customFormat="1" x14ac:dyDescent="0.25">
      <c r="A28" s="44"/>
      <c r="B28" s="44"/>
      <c r="C28" s="60" t="s">
        <v>696</v>
      </c>
      <c r="D28" s="62">
        <v>828.41</v>
      </c>
      <c r="E28" s="63">
        <v>1.8613495565080386E-2</v>
      </c>
      <c r="F28" s="63">
        <v>0.83239787641543095</v>
      </c>
      <c r="G28"/>
      <c r="H28"/>
      <c r="I28"/>
      <c r="J28"/>
      <c r="K28"/>
      <c r="L28"/>
      <c r="M28"/>
      <c r="N28"/>
      <c r="O28"/>
    </row>
    <row r="29" spans="1:15" s="45" customFormat="1" x14ac:dyDescent="0.25">
      <c r="A29" s="44"/>
      <c r="B29" s="44"/>
      <c r="C29" s="60" t="s">
        <v>972</v>
      </c>
      <c r="D29" s="62">
        <v>760.33</v>
      </c>
      <c r="E29" s="63">
        <v>1.7083810049368757E-2</v>
      </c>
      <c r="F29" s="63">
        <v>0.84948168646479982</v>
      </c>
      <c r="G29"/>
      <c r="H29"/>
      <c r="I29"/>
      <c r="J29"/>
      <c r="K29"/>
      <c r="L29"/>
      <c r="M29"/>
      <c r="N29"/>
      <c r="O29"/>
    </row>
    <row r="30" spans="1:15" s="45" customFormat="1" x14ac:dyDescent="0.25">
      <c r="A30" s="44"/>
      <c r="B30" s="44"/>
      <c r="C30" s="60" t="s">
        <v>893</v>
      </c>
      <c r="D30" s="62">
        <v>552.27</v>
      </c>
      <c r="E30" s="63">
        <v>1.2408922146916315E-2</v>
      </c>
      <c r="F30" s="63">
        <v>0.86189060861171607</v>
      </c>
      <c r="G30"/>
      <c r="H30"/>
      <c r="I30"/>
      <c r="J30"/>
      <c r="K30"/>
      <c r="L30"/>
      <c r="M30"/>
      <c r="N30"/>
      <c r="O30"/>
    </row>
    <row r="31" spans="1:15" s="45" customFormat="1" x14ac:dyDescent="0.25">
      <c r="A31" s="44"/>
      <c r="B31" s="44"/>
      <c r="C31" s="60" t="s">
        <v>861</v>
      </c>
      <c r="D31" s="62">
        <v>524.66</v>
      </c>
      <c r="E31" s="63">
        <v>1.1788554680864639E-2</v>
      </c>
      <c r="F31" s="63">
        <v>0.87367916329258077</v>
      </c>
      <c r="G31"/>
      <c r="H31"/>
      <c r="I31"/>
      <c r="J31"/>
      <c r="K31"/>
      <c r="L31"/>
      <c r="M31"/>
      <c r="N31"/>
      <c r="O31"/>
    </row>
    <row r="32" spans="1:15" s="45" customFormat="1" x14ac:dyDescent="0.25">
      <c r="A32" s="44"/>
      <c r="B32" s="44"/>
      <c r="C32" s="60" t="s">
        <v>916</v>
      </c>
      <c r="D32" s="62">
        <v>469.43</v>
      </c>
      <c r="E32" s="63">
        <v>1.0547595059349461E-2</v>
      </c>
      <c r="F32" s="63">
        <v>0.88422675835193021</v>
      </c>
      <c r="G32"/>
      <c r="H32"/>
      <c r="I32"/>
      <c r="J32"/>
      <c r="K32"/>
      <c r="L32"/>
      <c r="M32"/>
      <c r="N32"/>
      <c r="O32"/>
    </row>
    <row r="33" spans="1:15" s="45" customFormat="1" x14ac:dyDescent="0.25">
      <c r="A33" s="44"/>
      <c r="B33" s="44"/>
      <c r="C33" s="60" t="s">
        <v>890</v>
      </c>
      <c r="D33" s="62">
        <v>436.23</v>
      </c>
      <c r="E33" s="63">
        <v>9.801626212087031E-3</v>
      </c>
      <c r="F33" s="63">
        <v>0.89402838456401734</v>
      </c>
      <c r="G33"/>
      <c r="H33"/>
      <c r="I33"/>
      <c r="J33"/>
      <c r="K33"/>
      <c r="L33"/>
      <c r="M33"/>
      <c r="N33"/>
      <c r="O33"/>
    </row>
    <row r="34" spans="1:15" s="45" customFormat="1" x14ac:dyDescent="0.25">
      <c r="A34" s="44"/>
      <c r="B34" s="44"/>
      <c r="C34" s="60" t="s">
        <v>1024</v>
      </c>
      <c r="D34" s="62">
        <v>417.3</v>
      </c>
      <c r="E34" s="63">
        <v>9.3762891555003516E-3</v>
      </c>
      <c r="F34" s="63">
        <v>0.90340467371951771</v>
      </c>
      <c r="G34"/>
      <c r="H34"/>
      <c r="I34"/>
      <c r="J34"/>
      <c r="K34"/>
      <c r="L34"/>
      <c r="M34"/>
      <c r="N34"/>
      <c r="O34"/>
    </row>
    <row r="35" spans="1:15" s="45" customFormat="1" x14ac:dyDescent="0.25">
      <c r="A35" s="44"/>
      <c r="B35" s="44"/>
      <c r="C35" s="60" t="s">
        <v>1048</v>
      </c>
      <c r="D35" s="62">
        <v>396.26</v>
      </c>
      <c r="E35" s="63">
        <v>8.9035426330183777E-3</v>
      </c>
      <c r="F35" s="63">
        <v>0.91230821635253612</v>
      </c>
      <c r="G35"/>
      <c r="H35"/>
      <c r="I35"/>
      <c r="J35"/>
      <c r="K35"/>
      <c r="L35"/>
      <c r="M35"/>
      <c r="N35"/>
      <c r="O35"/>
    </row>
    <row r="36" spans="1:15" s="45" customFormat="1" x14ac:dyDescent="0.25">
      <c r="A36" s="44"/>
      <c r="B36" s="44"/>
      <c r="C36" s="60" t="s">
        <v>830</v>
      </c>
      <c r="D36" s="62">
        <v>331.36</v>
      </c>
      <c r="E36" s="63">
        <v>7.4453083502674247E-3</v>
      </c>
      <c r="F36" s="63">
        <v>0.91975352470280358</v>
      </c>
      <c r="G36"/>
      <c r="H36"/>
      <c r="I36"/>
      <c r="J36"/>
      <c r="K36"/>
      <c r="L36"/>
      <c r="M36"/>
      <c r="N36"/>
      <c r="O36"/>
    </row>
    <row r="37" spans="1:15" s="45" customFormat="1" x14ac:dyDescent="0.25">
      <c r="A37" s="44"/>
      <c r="B37" s="44"/>
      <c r="C37" s="60" t="s">
        <v>811</v>
      </c>
      <c r="D37" s="62">
        <v>288.74</v>
      </c>
      <c r="E37" s="63">
        <v>6.4876820770648725E-3</v>
      </c>
      <c r="F37" s="63">
        <v>0.92624120677986843</v>
      </c>
      <c r="G37"/>
      <c r="H37"/>
      <c r="I37"/>
      <c r="J37"/>
      <c r="K37"/>
      <c r="L37"/>
      <c r="M37"/>
      <c r="N37"/>
      <c r="O37"/>
    </row>
    <row r="38" spans="1:15" s="45" customFormat="1" x14ac:dyDescent="0.25">
      <c r="A38" s="44"/>
      <c r="B38" s="44"/>
      <c r="C38" s="60" t="s">
        <v>914</v>
      </c>
      <c r="D38" s="62">
        <v>276.14</v>
      </c>
      <c r="E38" s="63">
        <v>6.2045734181640708E-3</v>
      </c>
      <c r="F38" s="63">
        <v>0.93244578019803248</v>
      </c>
      <c r="G38"/>
      <c r="H38"/>
      <c r="I38"/>
      <c r="J38"/>
      <c r="K38"/>
      <c r="L38"/>
      <c r="M38"/>
      <c r="N38"/>
      <c r="O38"/>
    </row>
    <row r="39" spans="1:15" s="45" customFormat="1" x14ac:dyDescent="0.25">
      <c r="A39" s="44"/>
      <c r="B39" s="44"/>
      <c r="C39" s="60" t="s">
        <v>886</v>
      </c>
      <c r="D39" s="62">
        <v>276.14</v>
      </c>
      <c r="E39" s="63">
        <v>6.2045734181640708E-3</v>
      </c>
      <c r="F39" s="63">
        <v>0.93865035361619653</v>
      </c>
      <c r="G39"/>
      <c r="H39"/>
      <c r="I39"/>
      <c r="J39"/>
      <c r="K39"/>
      <c r="L39"/>
      <c r="M39"/>
      <c r="N39"/>
      <c r="O39"/>
    </row>
    <row r="40" spans="1:15" s="45" customFormat="1" x14ac:dyDescent="0.25">
      <c r="A40" s="44"/>
      <c r="B40" s="44"/>
      <c r="C40" s="60" t="s">
        <v>974</v>
      </c>
      <c r="D40" s="62">
        <v>262.26</v>
      </c>
      <c r="E40" s="63">
        <v>5.892704514549537E-3</v>
      </c>
      <c r="F40" s="63">
        <v>0.94454305813074613</v>
      </c>
      <c r="G40"/>
      <c r="H40"/>
      <c r="I40"/>
      <c r="J40"/>
      <c r="K40"/>
      <c r="L40"/>
      <c r="M40"/>
      <c r="N40"/>
      <c r="O40"/>
    </row>
    <row r="41" spans="1:15" s="45" customFormat="1" x14ac:dyDescent="0.25">
      <c r="A41" s="44"/>
      <c r="B41" s="44"/>
      <c r="C41" s="60" t="s">
        <v>918</v>
      </c>
      <c r="D41" s="62">
        <v>250</v>
      </c>
      <c r="E41" s="63">
        <v>5.6172352956508215E-3</v>
      </c>
      <c r="F41" s="63">
        <v>0.95016029342639696</v>
      </c>
      <c r="G41"/>
      <c r="H41"/>
      <c r="I41"/>
      <c r="J41"/>
      <c r="K41"/>
      <c r="L41"/>
      <c r="M41"/>
      <c r="N41"/>
      <c r="O41"/>
    </row>
    <row r="42" spans="1:15" s="45" customFormat="1" x14ac:dyDescent="0.25">
      <c r="A42" s="44"/>
      <c r="B42" s="44"/>
      <c r="C42" s="60" t="s">
        <v>894</v>
      </c>
      <c r="D42" s="62">
        <v>239.29</v>
      </c>
      <c r="E42" s="63">
        <v>5.3765929355851401E-3</v>
      </c>
      <c r="F42" s="63">
        <v>0.95553688636198209</v>
      </c>
      <c r="G42"/>
      <c r="H42"/>
      <c r="I42"/>
      <c r="J42"/>
      <c r="K42"/>
      <c r="L42"/>
      <c r="M42"/>
      <c r="N42"/>
      <c r="O42"/>
    </row>
    <row r="43" spans="1:15" s="45" customFormat="1" x14ac:dyDescent="0.25">
      <c r="A43" s="44"/>
      <c r="B43" s="44"/>
      <c r="C43" s="60" t="s">
        <v>889</v>
      </c>
      <c r="D43" s="62">
        <v>220.91</v>
      </c>
      <c r="E43" s="63">
        <v>4.9636137966488914E-3</v>
      </c>
      <c r="F43" s="63">
        <v>0.96050050015863109</v>
      </c>
      <c r="G43"/>
      <c r="H43"/>
      <c r="I43"/>
      <c r="J43"/>
      <c r="K43"/>
      <c r="L43"/>
      <c r="M43"/>
      <c r="N43"/>
      <c r="O43"/>
    </row>
    <row r="44" spans="1:15" s="45" customFormat="1" x14ac:dyDescent="0.25">
      <c r="A44" s="44"/>
      <c r="B44" s="44"/>
      <c r="C44" s="60" t="s">
        <v>1025</v>
      </c>
      <c r="D44" s="62">
        <v>212.34</v>
      </c>
      <c r="E44" s="63">
        <v>4.7710549707139817E-3</v>
      </c>
      <c r="F44" s="63">
        <v>0.96527155512934493</v>
      </c>
      <c r="G44"/>
      <c r="H44"/>
      <c r="I44"/>
      <c r="J44"/>
      <c r="K44"/>
      <c r="L44"/>
      <c r="M44"/>
      <c r="N44"/>
      <c r="O44"/>
    </row>
    <row r="45" spans="1:15" s="45" customFormat="1" x14ac:dyDescent="0.25">
      <c r="A45" s="44"/>
      <c r="B45" s="44"/>
      <c r="C45" s="60" t="s">
        <v>882</v>
      </c>
      <c r="D45" s="62">
        <v>205.76</v>
      </c>
      <c r="E45" s="63">
        <v>4.6232093377324519E-3</v>
      </c>
      <c r="F45" s="63">
        <v>0.96989476446707745</v>
      </c>
      <c r="G45"/>
      <c r="H45"/>
      <c r="I45"/>
      <c r="J45"/>
      <c r="K45"/>
      <c r="L45"/>
      <c r="M45"/>
      <c r="N45"/>
      <c r="O45"/>
    </row>
    <row r="46" spans="1:15" s="45" customFormat="1" x14ac:dyDescent="0.25">
      <c r="A46" s="44"/>
      <c r="B46" s="44"/>
      <c r="C46" s="60" t="s">
        <v>815</v>
      </c>
      <c r="D46" s="62">
        <v>179.49</v>
      </c>
      <c r="E46" s="63">
        <v>4.0329502528654642E-3</v>
      </c>
      <c r="F46" s="63">
        <v>0.97392771471994288</v>
      </c>
      <c r="G46"/>
      <c r="H46"/>
      <c r="I46"/>
      <c r="J46"/>
      <c r="K46"/>
      <c r="L46"/>
      <c r="M46"/>
      <c r="N46"/>
      <c r="O46"/>
    </row>
    <row r="47" spans="1:15" s="45" customFormat="1" x14ac:dyDescent="0.25">
      <c r="A47" s="44"/>
      <c r="B47" s="44"/>
      <c r="C47" s="60" t="s">
        <v>881</v>
      </c>
      <c r="D47" s="62">
        <v>166.94</v>
      </c>
      <c r="E47" s="63">
        <v>3.7509650410237922E-3</v>
      </c>
      <c r="F47" s="63">
        <v>0.97767867976096678</v>
      </c>
      <c r="G47"/>
      <c r="H47"/>
      <c r="I47"/>
      <c r="J47"/>
      <c r="K47"/>
      <c r="L47"/>
      <c r="M47"/>
      <c r="N47"/>
      <c r="O47"/>
    </row>
    <row r="48" spans="1:15" s="45" customFormat="1" x14ac:dyDescent="0.25">
      <c r="A48" s="44"/>
      <c r="B48" s="44"/>
      <c r="C48" s="60" t="s">
        <v>1004</v>
      </c>
      <c r="D48" s="62">
        <v>158.91999999999999</v>
      </c>
      <c r="E48" s="63">
        <v>3.5707641327393136E-3</v>
      </c>
      <c r="F48" s="63">
        <v>0.98124944389370605</v>
      </c>
      <c r="G48"/>
      <c r="H48"/>
      <c r="I48"/>
      <c r="J48"/>
      <c r="K48"/>
      <c r="L48"/>
      <c r="M48"/>
      <c r="N48"/>
      <c r="O48"/>
    </row>
    <row r="49" spans="1:15" s="45" customFormat="1" x14ac:dyDescent="0.25">
      <c r="A49" s="44"/>
      <c r="B49" s="44"/>
      <c r="C49" s="60" t="s">
        <v>856</v>
      </c>
      <c r="D49" s="62">
        <v>138.07</v>
      </c>
      <c r="E49" s="63">
        <v>3.1022867090820354E-3</v>
      </c>
      <c r="F49" s="63">
        <v>0.98435173060278802</v>
      </c>
      <c r="G49"/>
      <c r="H49"/>
      <c r="I49"/>
      <c r="J49"/>
      <c r="K49"/>
      <c r="L49"/>
      <c r="M49"/>
      <c r="N49"/>
      <c r="O49"/>
    </row>
    <row r="50" spans="1:15" s="45" customFormat="1" x14ac:dyDescent="0.25">
      <c r="A50" s="44"/>
      <c r="B50" s="44"/>
      <c r="C50" s="60" t="s">
        <v>888</v>
      </c>
      <c r="D50" s="62">
        <v>124.26</v>
      </c>
      <c r="E50" s="63">
        <v>2.7919906313502844E-3</v>
      </c>
      <c r="F50" s="63">
        <v>0.9871437212341384</v>
      </c>
      <c r="G50"/>
      <c r="H50"/>
      <c r="I50"/>
      <c r="J50"/>
      <c r="K50"/>
      <c r="L50"/>
      <c r="M50"/>
      <c r="N50"/>
      <c r="O50"/>
    </row>
    <row r="51" spans="1:15" s="45" customFormat="1" x14ac:dyDescent="0.25">
      <c r="A51" s="44"/>
      <c r="B51" s="44"/>
      <c r="C51" s="60" t="s">
        <v>892</v>
      </c>
      <c r="D51" s="62">
        <v>101.62</v>
      </c>
      <c r="E51" s="63">
        <v>2.2832938029761461E-3</v>
      </c>
      <c r="F51" s="63">
        <v>0.98942701503711461</v>
      </c>
      <c r="G51"/>
      <c r="H51"/>
      <c r="I51"/>
      <c r="J51"/>
      <c r="K51"/>
      <c r="L51"/>
      <c r="M51"/>
      <c r="N51"/>
      <c r="O51"/>
    </row>
    <row r="52" spans="1:15" s="45" customFormat="1" x14ac:dyDescent="0.25">
      <c r="A52" s="44"/>
      <c r="B52" s="44"/>
      <c r="C52" s="60" t="s">
        <v>858</v>
      </c>
      <c r="D52" s="62">
        <v>99.86</v>
      </c>
      <c r="E52" s="63">
        <v>2.2437484664947641E-3</v>
      </c>
      <c r="F52" s="63">
        <v>0.99167076350360939</v>
      </c>
      <c r="G52"/>
      <c r="H52"/>
      <c r="I52"/>
      <c r="J52"/>
      <c r="K52"/>
      <c r="L52"/>
      <c r="M52"/>
      <c r="N52"/>
      <c r="O52"/>
    </row>
    <row r="53" spans="1:15" s="45" customFormat="1" x14ac:dyDescent="0.25">
      <c r="A53" s="44"/>
      <c r="B53" s="44"/>
      <c r="C53" s="60" t="s">
        <v>727</v>
      </c>
      <c r="D53" s="62">
        <v>82.84</v>
      </c>
      <c r="E53" s="63">
        <v>1.8613270875668562E-3</v>
      </c>
      <c r="F53" s="63">
        <v>0.99353209059117609</v>
      </c>
      <c r="G53"/>
      <c r="H53"/>
      <c r="I53"/>
      <c r="J53"/>
      <c r="K53"/>
      <c r="L53"/>
      <c r="M53"/>
      <c r="N53"/>
      <c r="O53"/>
    </row>
    <row r="54" spans="1:15" s="45" customFormat="1" x14ac:dyDescent="0.25">
      <c r="A54" s="44"/>
      <c r="B54" s="44"/>
      <c r="C54" s="60" t="s">
        <v>996</v>
      </c>
      <c r="D54" s="62">
        <v>82.84</v>
      </c>
      <c r="E54" s="63">
        <v>1.8613270875668562E-3</v>
      </c>
      <c r="F54" s="63">
        <v>0.9953934176787429</v>
      </c>
      <c r="G54"/>
      <c r="H54"/>
      <c r="I54"/>
      <c r="J54"/>
      <c r="K54"/>
      <c r="L54"/>
      <c r="M54"/>
      <c r="N54"/>
      <c r="O54"/>
    </row>
    <row r="55" spans="1:15" s="45" customFormat="1" x14ac:dyDescent="0.25">
      <c r="A55" s="44"/>
      <c r="B55" s="44"/>
      <c r="C55" s="60" t="s">
        <v>896</v>
      </c>
      <c r="D55" s="62">
        <v>82.84</v>
      </c>
      <c r="E55" s="63">
        <v>1.8613270875668562E-3</v>
      </c>
      <c r="F55" s="63">
        <v>0.99725474476630971</v>
      </c>
      <c r="G55"/>
      <c r="H55"/>
      <c r="I55"/>
      <c r="J55"/>
      <c r="K55"/>
      <c r="L55"/>
      <c r="M55"/>
      <c r="N55"/>
      <c r="O55"/>
    </row>
    <row r="56" spans="1:15" s="45" customFormat="1" x14ac:dyDescent="0.25">
      <c r="A56" s="44"/>
      <c r="B56" s="44"/>
      <c r="C56" s="60" t="s">
        <v>868</v>
      </c>
      <c r="D56" s="62">
        <v>46.94</v>
      </c>
      <c r="E56" s="63">
        <v>1.0546920991113982E-3</v>
      </c>
      <c r="F56" s="63">
        <v>0.99830943686542117</v>
      </c>
      <c r="G56"/>
      <c r="H56"/>
      <c r="I56"/>
      <c r="J56"/>
      <c r="K56"/>
      <c r="L56"/>
      <c r="M56"/>
      <c r="N56"/>
      <c r="O56"/>
    </row>
    <row r="57" spans="1:15" s="45" customFormat="1" x14ac:dyDescent="0.25">
      <c r="A57" s="44"/>
      <c r="B57" s="44"/>
      <c r="C57" s="60" t="s">
        <v>985</v>
      </c>
      <c r="D57" s="62">
        <v>27.61</v>
      </c>
      <c r="E57" s="63">
        <v>6.2036746605167667E-4</v>
      </c>
      <c r="F57" s="63">
        <v>0.99892980433147283</v>
      </c>
      <c r="G57"/>
      <c r="H57"/>
      <c r="I57"/>
      <c r="J57"/>
      <c r="K57"/>
      <c r="L57"/>
      <c r="M57"/>
      <c r="N57"/>
      <c r="O57"/>
    </row>
    <row r="58" spans="1:15" s="45" customFormat="1" x14ac:dyDescent="0.25">
      <c r="A58" s="44"/>
      <c r="B58" s="44"/>
      <c r="C58" s="60" t="s">
        <v>993</v>
      </c>
      <c r="D58" s="62">
        <v>19.329999999999998</v>
      </c>
      <c r="E58" s="63">
        <v>4.3432463305972149E-4</v>
      </c>
      <c r="F58" s="63">
        <v>0.99936412896453264</v>
      </c>
      <c r="G58"/>
      <c r="H58"/>
      <c r="I58"/>
      <c r="J58"/>
      <c r="K58"/>
      <c r="L58"/>
      <c r="M58"/>
      <c r="N58"/>
      <c r="O58"/>
    </row>
    <row r="59" spans="1:15" s="45" customFormat="1" x14ac:dyDescent="0.25">
      <c r="A59" s="44"/>
      <c r="B59" s="44"/>
      <c r="C59" s="60" t="s">
        <v>994</v>
      </c>
      <c r="D59" s="62">
        <v>19.329999999999998</v>
      </c>
      <c r="E59" s="63">
        <v>4.3432463305972149E-4</v>
      </c>
      <c r="F59" s="63">
        <v>0.99979845359759234</v>
      </c>
      <c r="G59"/>
      <c r="H59"/>
      <c r="I59"/>
      <c r="J59"/>
      <c r="K59"/>
      <c r="L59"/>
      <c r="M59"/>
      <c r="N59"/>
      <c r="O59"/>
    </row>
    <row r="60" spans="1:15" s="45" customFormat="1" x14ac:dyDescent="0.25">
      <c r="A60" s="44"/>
      <c r="B60" s="44"/>
      <c r="C60" s="60" t="s">
        <v>883</v>
      </c>
      <c r="D60" s="62">
        <v>8.9700000000000006</v>
      </c>
      <c r="E60" s="63">
        <v>2.0154640240795148E-4</v>
      </c>
      <c r="F60" s="63">
        <v>1.0000000000000002</v>
      </c>
      <c r="G60"/>
      <c r="H60"/>
      <c r="I60"/>
      <c r="J60"/>
      <c r="K60"/>
      <c r="L60"/>
      <c r="M60"/>
      <c r="N60"/>
      <c r="O60"/>
    </row>
    <row r="61" spans="1:15" s="45" customFormat="1" x14ac:dyDescent="0.25">
      <c r="A61" s="44"/>
      <c r="B61" s="44"/>
      <c r="C61" s="64" t="s">
        <v>698</v>
      </c>
      <c r="D61" s="68">
        <v>44505.880000000005</v>
      </c>
      <c r="E61" s="69">
        <v>1</v>
      </c>
      <c r="F61" s="63"/>
      <c r="G61"/>
      <c r="H61"/>
      <c r="I61"/>
      <c r="J61"/>
      <c r="K61"/>
      <c r="L61"/>
      <c r="M61"/>
      <c r="N61"/>
      <c r="O61"/>
    </row>
    <row r="62" spans="1:15" x14ac:dyDescent="0.25">
      <c r="A62" s="29"/>
      <c r="B62" s="29"/>
      <c r="I62" s="29"/>
      <c r="J62" s="29"/>
      <c r="K62" s="29"/>
      <c r="L62" s="29"/>
      <c r="M62" s="29"/>
      <c r="N62" s="29"/>
      <c r="O62" s="29"/>
    </row>
    <row r="63" spans="1:15" x14ac:dyDescent="0.25">
      <c r="A63" s="29"/>
      <c r="B63" s="29"/>
      <c r="I63" s="29"/>
      <c r="J63" s="29"/>
      <c r="K63" s="29"/>
      <c r="L63" s="29"/>
      <c r="M63" s="29"/>
      <c r="N63" s="29"/>
      <c r="O63" s="29"/>
    </row>
    <row r="64" spans="1:15" x14ac:dyDescent="0.25">
      <c r="A64" s="29"/>
      <c r="B64" s="29"/>
      <c r="G64" s="29"/>
      <c r="H64" s="29"/>
      <c r="I64" s="29"/>
      <c r="J64" s="29"/>
      <c r="K64" s="29"/>
      <c r="L64" s="29"/>
      <c r="M64" s="29"/>
      <c r="N64" s="29"/>
      <c r="O64" s="29"/>
    </row>
    <row r="65" spans="1:15" x14ac:dyDescent="0.25">
      <c r="A65" s="29"/>
      <c r="B65" s="29"/>
      <c r="G65" s="29"/>
      <c r="H65" s="29"/>
      <c r="I65" s="29"/>
      <c r="J65" s="29"/>
      <c r="K65" s="29"/>
      <c r="L65" s="29"/>
      <c r="M65" s="29"/>
      <c r="N65" s="29"/>
      <c r="O65" s="29"/>
    </row>
    <row r="66" spans="1:15" x14ac:dyDescent="0.25">
      <c r="A66" s="29"/>
      <c r="B66" s="29"/>
      <c r="G66" s="29"/>
      <c r="H66" s="29"/>
      <c r="I66" s="29"/>
      <c r="J66" s="29"/>
      <c r="K66" s="29"/>
      <c r="L66" s="29"/>
      <c r="M66" s="29"/>
      <c r="N66" s="29"/>
      <c r="O66" s="29"/>
    </row>
  </sheetData>
  <mergeCells count="2">
    <mergeCell ref="B3:F5"/>
    <mergeCell ref="H3:H5"/>
  </mergeCells>
  <conditionalFormatting sqref="C61">
    <cfRule type="expression" dxfId="44" priority="7">
      <formula>SUM(F61:F61)&lt;=$G$3</formula>
    </cfRule>
    <cfRule type="expression" dxfId="43" priority="8">
      <formula>SUM(F61:F61)&lt;=$G$4</formula>
    </cfRule>
  </conditionalFormatting>
  <conditionalFormatting sqref="C16:C60">
    <cfRule type="expression" dxfId="42" priority="1">
      <formula>SUM(F16:F16)&lt;=$G$3</formula>
    </cfRule>
    <cfRule type="expression" dxfId="41" priority="2">
      <formula>SUM(F16:F16)&lt;=$G$4</formula>
    </cfRule>
  </conditionalFormatting>
  <conditionalFormatting sqref="C15">
    <cfRule type="expression" dxfId="40" priority="3">
      <formula>SUM(F15:F15)&lt;=$G$3</formula>
    </cfRule>
    <cfRule type="expression" dxfId="39" priority="4">
      <formula>SUM(F15:F15)&lt;=$G$4</formula>
    </cfRule>
  </conditionalFormatting>
  <pageMargins left="0.11811023622047245" right="0.11811023622047245" top="0.39370078740157483" bottom="0.39370078740157483" header="0.31496062992125984" footer="0.31496062992125984"/>
  <pageSetup paperSize="8" scale="83" orientation="landscape" r:id="rId2"/>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37"/>
  <sheetViews>
    <sheetView view="pageBreakPreview" topLeftCell="I221" zoomScale="90" zoomScaleNormal="100" zoomScaleSheetLayoutView="90" workbookViewId="0">
      <selection activeCell="R225" sqref="R225"/>
    </sheetView>
  </sheetViews>
  <sheetFormatPr defaultColWidth="8.85546875" defaultRowHeight="12" x14ac:dyDescent="0.2"/>
  <cols>
    <col min="1" max="1" width="5.7109375" style="97" customWidth="1"/>
    <col min="2" max="3" width="11.140625" style="97" customWidth="1"/>
    <col min="4" max="4" width="98.140625" style="97" customWidth="1"/>
    <col min="5" max="5" width="22.5703125" style="97" customWidth="1"/>
    <col min="6" max="6" width="13.5703125" style="97" customWidth="1"/>
    <col min="7" max="7" width="19.7109375" style="98" customWidth="1"/>
    <col min="8" max="8" width="11.7109375" style="97" customWidth="1"/>
    <col min="9" max="9" width="14" style="97" customWidth="1"/>
    <col min="10" max="10" width="16.7109375" style="99" customWidth="1"/>
    <col min="11" max="12" width="16.5703125" style="99" customWidth="1"/>
    <col min="13" max="13" width="15.5703125" style="97" customWidth="1"/>
    <col min="14" max="14" width="16.5703125" style="99" customWidth="1"/>
    <col min="15" max="16" width="15.85546875" style="97" customWidth="1"/>
    <col min="17" max="17" width="21.7109375" style="97" customWidth="1"/>
    <col min="18" max="18" width="18.42578125" style="100" customWidth="1"/>
    <col min="19" max="19" width="19.7109375" style="97" customWidth="1"/>
    <col min="20" max="20" width="5.7109375" style="97" customWidth="1"/>
    <col min="21" max="24" width="11.42578125" style="97" customWidth="1"/>
    <col min="25" max="26" width="16.5703125" style="99" customWidth="1"/>
    <col min="27" max="16384" width="8.85546875" style="97"/>
  </cols>
  <sheetData>
    <row r="1" spans="1:26" s="29" customFormat="1" ht="15" x14ac:dyDescent="0.25">
      <c r="A1" s="83" t="s">
        <v>0</v>
      </c>
      <c r="B1" s="84"/>
      <c r="C1" s="84"/>
      <c r="D1" s="85"/>
      <c r="E1" s="93"/>
      <c r="F1" s="74"/>
      <c r="G1" s="75"/>
      <c r="H1" s="75"/>
      <c r="I1" s="75"/>
      <c r="J1" s="75"/>
      <c r="K1" s="75"/>
      <c r="L1" s="75"/>
      <c r="M1" s="75"/>
      <c r="N1" s="75"/>
      <c r="O1" s="75"/>
      <c r="P1" s="75"/>
      <c r="Q1" s="75"/>
      <c r="R1" s="75"/>
      <c r="S1" s="78"/>
      <c r="Y1" s="75"/>
      <c r="Z1" s="75"/>
    </row>
    <row r="2" spans="1:26" s="29" customFormat="1" ht="15" x14ac:dyDescent="0.25">
      <c r="A2" s="86" t="s">
        <v>1</v>
      </c>
      <c r="B2" s="87"/>
      <c r="C2" s="87"/>
      <c r="D2" s="88"/>
      <c r="E2" s="94"/>
      <c r="F2" s="77"/>
      <c r="G2" s="78"/>
      <c r="H2" s="78"/>
      <c r="I2" s="78"/>
      <c r="J2" s="78"/>
      <c r="K2" s="78"/>
      <c r="L2" s="78"/>
      <c r="M2" s="78"/>
      <c r="N2" s="78"/>
      <c r="O2" s="78"/>
      <c r="P2" s="78"/>
      <c r="Q2" s="78"/>
      <c r="R2" s="78"/>
      <c r="S2" s="78"/>
      <c r="Y2" s="78"/>
      <c r="Z2" s="78"/>
    </row>
    <row r="3" spans="1:26" s="29" customFormat="1" ht="15" x14ac:dyDescent="0.25">
      <c r="A3" s="86" t="s">
        <v>2</v>
      </c>
      <c r="B3" s="87"/>
      <c r="C3" s="87"/>
      <c r="D3" s="88"/>
      <c r="E3" s="94"/>
      <c r="F3" s="77"/>
      <c r="G3" s="78"/>
      <c r="H3" s="78"/>
      <c r="I3" s="78"/>
      <c r="J3" s="78"/>
      <c r="K3" s="78"/>
      <c r="L3" s="78"/>
      <c r="M3" s="78"/>
      <c r="N3" s="78"/>
      <c r="O3" s="78"/>
      <c r="P3" s="78"/>
      <c r="Q3" s="78"/>
      <c r="R3" s="78"/>
      <c r="S3" s="78"/>
      <c r="Y3" s="78"/>
      <c r="Z3" s="78"/>
    </row>
    <row r="4" spans="1:26" s="29" customFormat="1" ht="15" x14ac:dyDescent="0.25">
      <c r="A4" s="86" t="s">
        <v>3</v>
      </c>
      <c r="B4" s="87"/>
      <c r="C4" s="87"/>
      <c r="D4" s="88"/>
      <c r="E4" s="94"/>
      <c r="F4" s="77"/>
      <c r="G4" s="78"/>
      <c r="H4" s="78"/>
      <c r="I4" s="78"/>
      <c r="J4" s="78"/>
      <c r="K4" s="78"/>
      <c r="L4" s="78"/>
      <c r="M4" s="78"/>
      <c r="N4" s="78"/>
      <c r="O4" s="78"/>
      <c r="P4" s="78"/>
      <c r="Q4" s="78"/>
      <c r="R4" s="78"/>
      <c r="S4" s="78"/>
      <c r="Y4" s="78"/>
      <c r="Z4" s="78"/>
    </row>
    <row r="5" spans="1:26" s="29" customFormat="1" ht="15" x14ac:dyDescent="0.25">
      <c r="A5" s="89"/>
      <c r="B5" s="90"/>
      <c r="C5" s="95"/>
      <c r="D5" s="1" t="s">
        <v>4</v>
      </c>
      <c r="E5" s="27"/>
      <c r="F5" s="77"/>
      <c r="G5" s="78"/>
      <c r="H5" s="78"/>
      <c r="I5" s="78"/>
      <c r="J5" s="78"/>
      <c r="K5" s="78"/>
      <c r="L5" s="78"/>
      <c r="M5" s="78"/>
      <c r="N5" s="78"/>
      <c r="O5" s="78"/>
      <c r="P5" s="78"/>
      <c r="Q5" s="78"/>
      <c r="R5" s="78"/>
      <c r="S5" s="78"/>
      <c r="Y5" s="78"/>
      <c r="Z5" s="78"/>
    </row>
    <row r="6" spans="1:26" s="29" customFormat="1" ht="15" x14ac:dyDescent="0.25">
      <c r="A6" s="89"/>
      <c r="B6" s="90"/>
      <c r="C6" s="95"/>
      <c r="D6" s="1" t="s">
        <v>5</v>
      </c>
      <c r="E6" s="27"/>
      <c r="F6" s="77"/>
      <c r="G6" s="78"/>
      <c r="H6" s="78"/>
      <c r="I6" s="78"/>
      <c r="J6" s="78"/>
      <c r="K6" s="78"/>
      <c r="L6" s="78"/>
      <c r="M6" s="78"/>
      <c r="N6" s="78"/>
      <c r="O6" s="78"/>
      <c r="P6" s="78"/>
      <c r="Q6" s="78"/>
      <c r="R6" s="78"/>
      <c r="S6" s="78"/>
      <c r="Y6" s="78"/>
      <c r="Z6" s="78"/>
    </row>
    <row r="7" spans="1:26" s="29" customFormat="1" ht="15" x14ac:dyDescent="0.25">
      <c r="A7" s="89"/>
      <c r="B7" s="90"/>
      <c r="C7" s="95"/>
      <c r="D7" s="1" t="s">
        <v>6</v>
      </c>
      <c r="E7" s="27"/>
      <c r="F7" s="77"/>
      <c r="G7" s="78"/>
      <c r="H7" s="78"/>
      <c r="I7" s="78"/>
      <c r="J7" s="78"/>
      <c r="K7" s="78"/>
      <c r="L7" s="78"/>
      <c r="M7" s="78"/>
      <c r="N7" s="78"/>
      <c r="O7" s="78"/>
      <c r="P7" s="78"/>
      <c r="Q7" s="78"/>
      <c r="R7" s="78"/>
      <c r="S7" s="78"/>
      <c r="Y7" s="78"/>
      <c r="Z7" s="78"/>
    </row>
    <row r="8" spans="1:26" s="29" customFormat="1" ht="15.75" thickBot="1" x14ac:dyDescent="0.3">
      <c r="A8" s="91"/>
      <c r="B8" s="92"/>
      <c r="C8" s="96"/>
      <c r="D8" s="2" t="s">
        <v>795</v>
      </c>
      <c r="E8" s="28"/>
      <c r="F8" s="80"/>
      <c r="G8" s="81"/>
      <c r="H8" s="81"/>
      <c r="I8" s="81"/>
      <c r="J8" s="81"/>
      <c r="K8" s="81"/>
      <c r="L8" s="81"/>
      <c r="M8" s="81"/>
      <c r="N8" s="81"/>
      <c r="O8" s="81"/>
      <c r="P8" s="81"/>
      <c r="Q8" s="81"/>
      <c r="R8" s="81"/>
      <c r="S8" s="78"/>
      <c r="Y8" s="81"/>
      <c r="Z8" s="81"/>
    </row>
    <row r="9" spans="1:26" ht="11.25" hidden="1" customHeight="1" x14ac:dyDescent="0.2"/>
    <row r="10" spans="1:26" ht="11.25" hidden="1" customHeight="1" thickBot="1" x14ac:dyDescent="0.25"/>
    <row r="11" spans="1:26" ht="36.75" thickBot="1" x14ac:dyDescent="0.25">
      <c r="A11" s="101" t="s">
        <v>7</v>
      </c>
      <c r="B11" s="101" t="s">
        <v>8</v>
      </c>
      <c r="C11" s="101" t="s">
        <v>1116</v>
      </c>
      <c r="D11" s="101" t="s">
        <v>9</v>
      </c>
      <c r="E11" s="101" t="s">
        <v>796</v>
      </c>
      <c r="F11" s="101" t="s">
        <v>10</v>
      </c>
      <c r="G11" s="101" t="s">
        <v>11</v>
      </c>
      <c r="H11" s="101" t="s">
        <v>12</v>
      </c>
      <c r="I11" s="101" t="s">
        <v>13</v>
      </c>
      <c r="J11" s="101" t="s">
        <v>14</v>
      </c>
      <c r="K11" s="101" t="s">
        <v>15</v>
      </c>
      <c r="L11" s="101" t="s">
        <v>16</v>
      </c>
      <c r="M11" s="101" t="s">
        <v>17</v>
      </c>
      <c r="N11" s="101" t="s">
        <v>18</v>
      </c>
      <c r="O11" s="101" t="s">
        <v>19</v>
      </c>
      <c r="P11" s="101" t="s">
        <v>20</v>
      </c>
      <c r="Q11" s="101" t="s">
        <v>21</v>
      </c>
      <c r="R11" s="102" t="s">
        <v>22</v>
      </c>
      <c r="S11" s="101" t="s">
        <v>23</v>
      </c>
      <c r="T11" s="101" t="s">
        <v>7</v>
      </c>
      <c r="U11" s="101" t="s">
        <v>1005</v>
      </c>
      <c r="V11" s="101" t="s">
        <v>1006</v>
      </c>
      <c r="W11" s="101" t="s">
        <v>1019</v>
      </c>
      <c r="X11" s="101" t="s">
        <v>1037</v>
      </c>
      <c r="Y11" s="101" t="s">
        <v>1050</v>
      </c>
      <c r="Z11" s="101" t="s">
        <v>1051</v>
      </c>
    </row>
    <row r="12" spans="1:26" ht="33.75" customHeight="1" x14ac:dyDescent="0.2">
      <c r="A12" s="24" t="s">
        <v>504</v>
      </c>
      <c r="B12" s="24" t="s">
        <v>387</v>
      </c>
      <c r="C12" s="24" t="s">
        <v>633</v>
      </c>
      <c r="D12" s="26" t="s">
        <v>800</v>
      </c>
      <c r="E12" s="26" t="s">
        <v>1012</v>
      </c>
      <c r="F12" s="26"/>
      <c r="G12" s="26" t="s">
        <v>408</v>
      </c>
      <c r="H12" s="24"/>
      <c r="I12" s="24" t="s">
        <v>505</v>
      </c>
      <c r="J12" s="103">
        <v>3851.05</v>
      </c>
      <c r="K12" s="104">
        <v>1</v>
      </c>
      <c r="L12" s="104">
        <v>0</v>
      </c>
      <c r="M12" s="24" t="s">
        <v>168</v>
      </c>
      <c r="N12" s="24" t="s">
        <v>390</v>
      </c>
      <c r="O12" s="105">
        <v>41883</v>
      </c>
      <c r="P12" s="105">
        <v>41975</v>
      </c>
      <c r="Q12" s="103" t="s">
        <v>391</v>
      </c>
      <c r="R12" s="106" t="s">
        <v>506</v>
      </c>
      <c r="S12" s="26" t="s">
        <v>412</v>
      </c>
      <c r="T12" s="24" t="s">
        <v>169</v>
      </c>
      <c r="U12" s="107">
        <f>IFERROR(EOMONTH(P12,0),"")</f>
        <v>42004</v>
      </c>
      <c r="V12" s="107" t="s">
        <v>1008</v>
      </c>
      <c r="W12" s="107" t="s">
        <v>1027</v>
      </c>
      <c r="X12" s="107" t="s">
        <v>1039</v>
      </c>
      <c r="Y12" s="103">
        <f t="shared" ref="Y12:Y43" si="0">$J12*K12</f>
        <v>3851.05</v>
      </c>
      <c r="Z12" s="103">
        <f t="shared" ref="Z12:Z43" si="1">$J12*L12</f>
        <v>0</v>
      </c>
    </row>
    <row r="13" spans="1:26" ht="33.75" customHeight="1" x14ac:dyDescent="0.2">
      <c r="A13" s="24" t="s">
        <v>517</v>
      </c>
      <c r="B13" s="24" t="s">
        <v>387</v>
      </c>
      <c r="C13" s="24" t="s">
        <v>633</v>
      </c>
      <c r="D13" s="26" t="s">
        <v>801</v>
      </c>
      <c r="E13" s="26" t="s">
        <v>1012</v>
      </c>
      <c r="F13" s="26"/>
      <c r="G13" s="26" t="s">
        <v>408</v>
      </c>
      <c r="H13" s="24"/>
      <c r="I13" s="24" t="s">
        <v>518</v>
      </c>
      <c r="J13" s="103">
        <v>4576.6499999999996</v>
      </c>
      <c r="K13" s="104">
        <v>1</v>
      </c>
      <c r="L13" s="104">
        <v>0</v>
      </c>
      <c r="M13" s="108" t="s">
        <v>196</v>
      </c>
      <c r="N13" s="24" t="s">
        <v>390</v>
      </c>
      <c r="O13" s="105">
        <v>42781</v>
      </c>
      <c r="P13" s="105">
        <v>42870</v>
      </c>
      <c r="Q13" s="103" t="s">
        <v>391</v>
      </c>
      <c r="R13" s="106" t="s">
        <v>519</v>
      </c>
      <c r="S13" s="26" t="s">
        <v>393</v>
      </c>
      <c r="T13" s="24" t="s">
        <v>197</v>
      </c>
      <c r="U13" s="107">
        <f t="shared" ref="U13:U78" si="2">IFERROR(EOMONTH(P13,0),"")</f>
        <v>42886</v>
      </c>
      <c r="V13" s="107" t="s">
        <v>1008</v>
      </c>
      <c r="W13" s="107" t="s">
        <v>1027</v>
      </c>
      <c r="X13" s="107" t="s">
        <v>1039</v>
      </c>
      <c r="Y13" s="103">
        <f t="shared" si="0"/>
        <v>4576.6499999999996</v>
      </c>
      <c r="Z13" s="103">
        <f t="shared" si="1"/>
        <v>0</v>
      </c>
    </row>
    <row r="14" spans="1:26" ht="33.75" customHeight="1" x14ac:dyDescent="0.2">
      <c r="A14" s="24" t="s">
        <v>522</v>
      </c>
      <c r="B14" s="24" t="s">
        <v>387</v>
      </c>
      <c r="C14" s="24" t="s">
        <v>633</v>
      </c>
      <c r="D14" s="26" t="s">
        <v>802</v>
      </c>
      <c r="E14" s="26" t="s">
        <v>1012</v>
      </c>
      <c r="F14" s="26"/>
      <c r="G14" s="26" t="s">
        <v>404</v>
      </c>
      <c r="H14" s="24"/>
      <c r="I14" s="24"/>
      <c r="J14" s="103">
        <v>8831.48</v>
      </c>
      <c r="K14" s="104">
        <v>0</v>
      </c>
      <c r="L14" s="104">
        <v>1</v>
      </c>
      <c r="M14" s="108" t="s">
        <v>212</v>
      </c>
      <c r="N14" s="24" t="s">
        <v>406</v>
      </c>
      <c r="O14" s="105">
        <v>43344</v>
      </c>
      <c r="P14" s="105">
        <v>43435</v>
      </c>
      <c r="Q14" s="103" t="s">
        <v>649</v>
      </c>
      <c r="R14" s="106" t="s">
        <v>523</v>
      </c>
      <c r="S14" s="26" t="s">
        <v>524</v>
      </c>
      <c r="T14" s="24" t="s">
        <v>213</v>
      </c>
      <c r="U14" s="107">
        <f t="shared" si="2"/>
        <v>43465</v>
      </c>
      <c r="V14" s="107" t="s">
        <v>1008</v>
      </c>
      <c r="W14" s="107" t="s">
        <v>1027</v>
      </c>
      <c r="X14" s="107" t="s">
        <v>1039</v>
      </c>
      <c r="Y14" s="103">
        <f t="shared" si="0"/>
        <v>0</v>
      </c>
      <c r="Z14" s="103">
        <f t="shared" si="1"/>
        <v>8831.48</v>
      </c>
    </row>
    <row r="15" spans="1:26" ht="33.75" customHeight="1" x14ac:dyDescent="0.2">
      <c r="A15" s="24" t="s">
        <v>525</v>
      </c>
      <c r="B15" s="24" t="s">
        <v>387</v>
      </c>
      <c r="C15" s="24" t="s">
        <v>633</v>
      </c>
      <c r="D15" s="26" t="s">
        <v>803</v>
      </c>
      <c r="E15" s="26" t="s">
        <v>1012</v>
      </c>
      <c r="F15" s="26"/>
      <c r="G15" s="26" t="s">
        <v>404</v>
      </c>
      <c r="H15" s="24"/>
      <c r="I15" s="24" t="s">
        <v>526</v>
      </c>
      <c r="J15" s="103">
        <v>10223.32</v>
      </c>
      <c r="K15" s="104">
        <v>0</v>
      </c>
      <c r="L15" s="104">
        <v>1</v>
      </c>
      <c r="M15" s="108" t="s">
        <v>214</v>
      </c>
      <c r="N15" s="24" t="s">
        <v>406</v>
      </c>
      <c r="O15" s="105">
        <v>41838</v>
      </c>
      <c r="P15" s="105">
        <v>42039</v>
      </c>
      <c r="Q15" s="103" t="s">
        <v>649</v>
      </c>
      <c r="R15" s="106" t="s">
        <v>527</v>
      </c>
      <c r="S15" s="26" t="s">
        <v>393</v>
      </c>
      <c r="T15" s="24" t="s">
        <v>215</v>
      </c>
      <c r="U15" s="107">
        <f t="shared" si="2"/>
        <v>42063</v>
      </c>
      <c r="V15" s="107" t="s">
        <v>1008</v>
      </c>
      <c r="W15" s="107" t="s">
        <v>1027</v>
      </c>
      <c r="X15" s="107" t="s">
        <v>1039</v>
      </c>
      <c r="Y15" s="103">
        <f t="shared" si="0"/>
        <v>0</v>
      </c>
      <c r="Z15" s="103">
        <f t="shared" si="1"/>
        <v>10223.32</v>
      </c>
    </row>
    <row r="16" spans="1:26" ht="33.75" customHeight="1" x14ac:dyDescent="0.2">
      <c r="A16" s="24" t="s">
        <v>528</v>
      </c>
      <c r="B16" s="24" t="s">
        <v>387</v>
      </c>
      <c r="C16" s="24" t="s">
        <v>633</v>
      </c>
      <c r="D16" s="26" t="s">
        <v>804</v>
      </c>
      <c r="E16" s="26" t="s">
        <v>1012</v>
      </c>
      <c r="F16" s="26"/>
      <c r="G16" s="26" t="s">
        <v>404</v>
      </c>
      <c r="H16" s="24"/>
      <c r="I16" s="24" t="s">
        <v>529</v>
      </c>
      <c r="J16" s="103">
        <v>11583.63</v>
      </c>
      <c r="K16" s="104">
        <v>0</v>
      </c>
      <c r="L16" s="104">
        <v>1</v>
      </c>
      <c r="M16" s="108" t="s">
        <v>216</v>
      </c>
      <c r="N16" s="24" t="s">
        <v>406</v>
      </c>
      <c r="O16" s="105">
        <v>41334</v>
      </c>
      <c r="P16" s="105">
        <v>41498</v>
      </c>
      <c r="Q16" s="103" t="s">
        <v>649</v>
      </c>
      <c r="R16" s="106" t="s">
        <v>530</v>
      </c>
      <c r="S16" s="26" t="s">
        <v>393</v>
      </c>
      <c r="T16" s="24" t="s">
        <v>217</v>
      </c>
      <c r="U16" s="107">
        <f t="shared" si="2"/>
        <v>41517</v>
      </c>
      <c r="V16" s="107" t="s">
        <v>1008</v>
      </c>
      <c r="W16" s="107" t="s">
        <v>1027</v>
      </c>
      <c r="X16" s="107" t="s">
        <v>1039</v>
      </c>
      <c r="Y16" s="103">
        <f t="shared" si="0"/>
        <v>0</v>
      </c>
      <c r="Z16" s="103">
        <f t="shared" si="1"/>
        <v>11583.63</v>
      </c>
    </row>
    <row r="17" spans="1:26" ht="33.75" customHeight="1" x14ac:dyDescent="0.2">
      <c r="A17" s="24" t="s">
        <v>531</v>
      </c>
      <c r="B17" s="24" t="s">
        <v>387</v>
      </c>
      <c r="C17" s="24" t="s">
        <v>633</v>
      </c>
      <c r="D17" s="26" t="s">
        <v>805</v>
      </c>
      <c r="E17" s="26" t="s">
        <v>1012</v>
      </c>
      <c r="F17" s="26"/>
      <c r="G17" s="26" t="s">
        <v>404</v>
      </c>
      <c r="H17" s="24"/>
      <c r="I17" s="24" t="s">
        <v>532</v>
      </c>
      <c r="J17" s="103">
        <v>2824.05</v>
      </c>
      <c r="K17" s="104">
        <v>0</v>
      </c>
      <c r="L17" s="104">
        <v>1</v>
      </c>
      <c r="M17" s="108" t="s">
        <v>218</v>
      </c>
      <c r="N17" s="24" t="s">
        <v>406</v>
      </c>
      <c r="O17" s="105">
        <v>41883</v>
      </c>
      <c r="P17" s="105">
        <v>42629</v>
      </c>
      <c r="Q17" s="103" t="s">
        <v>649</v>
      </c>
      <c r="R17" s="106" t="s">
        <v>533</v>
      </c>
      <c r="S17" s="26" t="s">
        <v>393</v>
      </c>
      <c r="T17" s="24" t="s">
        <v>219</v>
      </c>
      <c r="U17" s="107">
        <f t="shared" si="2"/>
        <v>42643</v>
      </c>
      <c r="V17" s="107" t="s">
        <v>1008</v>
      </c>
      <c r="W17" s="107" t="s">
        <v>1027</v>
      </c>
      <c r="X17" s="107" t="s">
        <v>1039</v>
      </c>
      <c r="Y17" s="103">
        <f t="shared" si="0"/>
        <v>0</v>
      </c>
      <c r="Z17" s="103">
        <f t="shared" si="1"/>
        <v>2824.05</v>
      </c>
    </row>
    <row r="18" spans="1:26" ht="33.75" customHeight="1" x14ac:dyDescent="0.2">
      <c r="A18" s="24" t="s">
        <v>485</v>
      </c>
      <c r="B18" s="24" t="s">
        <v>387</v>
      </c>
      <c r="C18" s="24" t="s">
        <v>633</v>
      </c>
      <c r="D18" s="26" t="s">
        <v>806</v>
      </c>
      <c r="E18" s="26" t="s">
        <v>1012</v>
      </c>
      <c r="F18" s="26"/>
      <c r="G18" s="26" t="s">
        <v>408</v>
      </c>
      <c r="H18" s="24"/>
      <c r="I18" s="24" t="s">
        <v>486</v>
      </c>
      <c r="J18" s="103">
        <v>10556.05</v>
      </c>
      <c r="K18" s="104">
        <v>1</v>
      </c>
      <c r="L18" s="104">
        <v>0</v>
      </c>
      <c r="M18" s="108" t="s">
        <v>134</v>
      </c>
      <c r="N18" s="24" t="s">
        <v>390</v>
      </c>
      <c r="O18" s="105">
        <v>42117</v>
      </c>
      <c r="P18" s="105">
        <v>42368</v>
      </c>
      <c r="Q18" s="103" t="s">
        <v>391</v>
      </c>
      <c r="R18" s="106" t="s">
        <v>487</v>
      </c>
      <c r="S18" s="26" t="s">
        <v>393</v>
      </c>
      <c r="T18" s="24" t="s">
        <v>135</v>
      </c>
      <c r="U18" s="107">
        <f t="shared" si="2"/>
        <v>42369</v>
      </c>
      <c r="V18" s="107" t="s">
        <v>1008</v>
      </c>
      <c r="W18" s="107" t="s">
        <v>1027</v>
      </c>
      <c r="X18" s="107" t="s">
        <v>1039</v>
      </c>
      <c r="Y18" s="103">
        <f t="shared" si="0"/>
        <v>10556.05</v>
      </c>
      <c r="Z18" s="103">
        <f t="shared" si="1"/>
        <v>0</v>
      </c>
    </row>
    <row r="19" spans="1:26" ht="33.75" customHeight="1" x14ac:dyDescent="0.2">
      <c r="A19" s="24" t="s">
        <v>428</v>
      </c>
      <c r="B19" s="24" t="s">
        <v>387</v>
      </c>
      <c r="C19" s="24" t="s">
        <v>633</v>
      </c>
      <c r="D19" s="26" t="s">
        <v>807</v>
      </c>
      <c r="E19" s="26" t="s">
        <v>1011</v>
      </c>
      <c r="F19" s="26"/>
      <c r="G19" s="26" t="s">
        <v>408</v>
      </c>
      <c r="H19" s="24"/>
      <c r="I19" s="24" t="s">
        <v>391</v>
      </c>
      <c r="J19" s="103">
        <v>0</v>
      </c>
      <c r="K19" s="104">
        <v>1</v>
      </c>
      <c r="L19" s="104">
        <v>0</v>
      </c>
      <c r="M19" s="108" t="s">
        <v>54</v>
      </c>
      <c r="N19" s="24" t="s">
        <v>395</v>
      </c>
      <c r="O19" s="105" t="s">
        <v>31</v>
      </c>
      <c r="P19" s="105" t="s">
        <v>31</v>
      </c>
      <c r="Q19" s="103" t="s">
        <v>391</v>
      </c>
      <c r="R19" s="106" t="s">
        <v>31</v>
      </c>
      <c r="S19" s="26" t="s">
        <v>396</v>
      </c>
      <c r="T19" s="24" t="s">
        <v>55</v>
      </c>
      <c r="U19" s="107" t="str">
        <f t="shared" si="2"/>
        <v/>
      </c>
      <c r="V19" s="107" t="s">
        <v>1008</v>
      </c>
      <c r="W19" s="107" t="s">
        <v>1028</v>
      </c>
      <c r="X19" s="107" t="s">
        <v>1039</v>
      </c>
      <c r="Y19" s="103">
        <f t="shared" si="0"/>
        <v>0</v>
      </c>
      <c r="Z19" s="103">
        <f t="shared" si="1"/>
        <v>0</v>
      </c>
    </row>
    <row r="20" spans="1:26" ht="33.75" customHeight="1" x14ac:dyDescent="0.2">
      <c r="A20" s="24" t="s">
        <v>510</v>
      </c>
      <c r="B20" s="24" t="s">
        <v>387</v>
      </c>
      <c r="C20" s="24" t="s">
        <v>633</v>
      </c>
      <c r="D20" s="26" t="s">
        <v>808</v>
      </c>
      <c r="E20" s="26" t="s">
        <v>1012</v>
      </c>
      <c r="F20" s="26"/>
      <c r="G20" s="26" t="s">
        <v>408</v>
      </c>
      <c r="H20" s="24"/>
      <c r="I20" s="24" t="s">
        <v>511</v>
      </c>
      <c r="J20" s="103">
        <v>4976.5</v>
      </c>
      <c r="K20" s="104">
        <v>1</v>
      </c>
      <c r="L20" s="104">
        <v>0</v>
      </c>
      <c r="M20" s="108" t="s">
        <v>184</v>
      </c>
      <c r="N20" s="24" t="s">
        <v>390</v>
      </c>
      <c r="O20" s="105">
        <v>42672</v>
      </c>
      <c r="P20" s="105">
        <v>42734</v>
      </c>
      <c r="Q20" s="103" t="s">
        <v>391</v>
      </c>
      <c r="R20" s="106" t="s">
        <v>512</v>
      </c>
      <c r="S20" s="26" t="s">
        <v>393</v>
      </c>
      <c r="T20" s="24" t="s">
        <v>185</v>
      </c>
      <c r="U20" s="107">
        <f t="shared" si="2"/>
        <v>42735</v>
      </c>
      <c r="V20" s="107" t="s">
        <v>1008</v>
      </c>
      <c r="W20" s="107" t="s">
        <v>1027</v>
      </c>
      <c r="X20" s="107" t="s">
        <v>1039</v>
      </c>
      <c r="Y20" s="103">
        <f t="shared" si="0"/>
        <v>4976.5</v>
      </c>
      <c r="Z20" s="103">
        <f t="shared" si="1"/>
        <v>0</v>
      </c>
    </row>
    <row r="21" spans="1:26" ht="33.75" customHeight="1" x14ac:dyDescent="0.2">
      <c r="A21" s="24" t="s">
        <v>36</v>
      </c>
      <c r="B21" s="24" t="s">
        <v>387</v>
      </c>
      <c r="C21" s="24" t="s">
        <v>633</v>
      </c>
      <c r="D21" s="26" t="s">
        <v>809</v>
      </c>
      <c r="E21" s="26" t="s">
        <v>1011</v>
      </c>
      <c r="F21" s="26"/>
      <c r="G21" s="26" t="s">
        <v>408</v>
      </c>
      <c r="H21" s="24"/>
      <c r="I21" s="24" t="s">
        <v>409</v>
      </c>
      <c r="J21" s="103">
        <v>2944.11</v>
      </c>
      <c r="K21" s="104">
        <v>1</v>
      </c>
      <c r="L21" s="104">
        <v>0</v>
      </c>
      <c r="M21" s="108" t="s">
        <v>35</v>
      </c>
      <c r="N21" s="24" t="s">
        <v>390</v>
      </c>
      <c r="O21" s="105">
        <v>42424</v>
      </c>
      <c r="P21" s="105">
        <v>42566</v>
      </c>
      <c r="Q21" s="103" t="s">
        <v>391</v>
      </c>
      <c r="R21" s="106" t="s">
        <v>410</v>
      </c>
      <c r="S21" s="26" t="s">
        <v>393</v>
      </c>
      <c r="T21" s="24" t="s">
        <v>36</v>
      </c>
      <c r="U21" s="107">
        <f t="shared" si="2"/>
        <v>42582</v>
      </c>
      <c r="V21" s="107" t="s">
        <v>1008</v>
      </c>
      <c r="W21" s="107" t="s">
        <v>1029</v>
      </c>
      <c r="X21" s="107" t="s">
        <v>1039</v>
      </c>
      <c r="Y21" s="103">
        <f t="shared" si="0"/>
        <v>2944.11</v>
      </c>
      <c r="Z21" s="103">
        <f t="shared" si="1"/>
        <v>0</v>
      </c>
    </row>
    <row r="22" spans="1:26" ht="33.75" customHeight="1" x14ac:dyDescent="0.2">
      <c r="A22" s="24" t="s">
        <v>211</v>
      </c>
      <c r="B22" s="24" t="s">
        <v>387</v>
      </c>
      <c r="C22" s="24" t="s">
        <v>633</v>
      </c>
      <c r="D22" s="26" t="s">
        <v>810</v>
      </c>
      <c r="E22" s="26" t="s">
        <v>1012</v>
      </c>
      <c r="F22" s="26"/>
      <c r="G22" s="26" t="s">
        <v>404</v>
      </c>
      <c r="H22" s="24"/>
      <c r="I22" s="24" t="s">
        <v>391</v>
      </c>
      <c r="J22" s="103">
        <v>27589.25</v>
      </c>
      <c r="K22" s="104">
        <v>0</v>
      </c>
      <c r="L22" s="104">
        <v>1</v>
      </c>
      <c r="M22" s="108" t="s">
        <v>210</v>
      </c>
      <c r="N22" s="24" t="s">
        <v>406</v>
      </c>
      <c r="O22" s="105">
        <v>43435</v>
      </c>
      <c r="P22" s="105">
        <v>43586</v>
      </c>
      <c r="Q22" s="103" t="s">
        <v>649</v>
      </c>
      <c r="R22" s="106"/>
      <c r="S22" s="26" t="s">
        <v>414</v>
      </c>
      <c r="T22" s="24" t="s">
        <v>211</v>
      </c>
      <c r="U22" s="107">
        <f t="shared" si="2"/>
        <v>43616</v>
      </c>
      <c r="V22" s="107" t="s">
        <v>1008</v>
      </c>
      <c r="W22" s="107" t="s">
        <v>1027</v>
      </c>
      <c r="X22" s="107" t="s">
        <v>1039</v>
      </c>
      <c r="Y22" s="103">
        <f t="shared" si="0"/>
        <v>0</v>
      </c>
      <c r="Z22" s="103">
        <f t="shared" si="1"/>
        <v>27589.25</v>
      </c>
    </row>
    <row r="23" spans="1:26" ht="33.75" customHeight="1" x14ac:dyDescent="0.2">
      <c r="A23" s="24" t="s">
        <v>338</v>
      </c>
      <c r="B23" s="24" t="s">
        <v>387</v>
      </c>
      <c r="C23" s="24" t="s">
        <v>633</v>
      </c>
      <c r="D23" s="26" t="s">
        <v>811</v>
      </c>
      <c r="E23" s="26" t="s">
        <v>1013</v>
      </c>
      <c r="F23" s="109"/>
      <c r="G23" s="26" t="s">
        <v>408</v>
      </c>
      <c r="H23" s="24"/>
      <c r="I23" s="24"/>
      <c r="J23" s="103">
        <v>288.48</v>
      </c>
      <c r="K23" s="104">
        <v>1</v>
      </c>
      <c r="L23" s="104">
        <v>0</v>
      </c>
      <c r="M23" s="110" t="s">
        <v>337</v>
      </c>
      <c r="N23" s="24" t="s">
        <v>395</v>
      </c>
      <c r="O23" s="105">
        <v>43374</v>
      </c>
      <c r="P23" s="105">
        <v>43466</v>
      </c>
      <c r="Q23" s="103" t="s">
        <v>391</v>
      </c>
      <c r="R23" s="106"/>
      <c r="S23" s="26" t="s">
        <v>524</v>
      </c>
      <c r="T23" s="24" t="s">
        <v>338</v>
      </c>
      <c r="U23" s="107">
        <f t="shared" si="2"/>
        <v>43496</v>
      </c>
      <c r="V23" s="107" t="s">
        <v>1008</v>
      </c>
      <c r="W23" s="107" t="s">
        <v>1030</v>
      </c>
      <c r="X23" s="107" t="s">
        <v>1039</v>
      </c>
      <c r="Y23" s="103">
        <f t="shared" si="0"/>
        <v>288.48</v>
      </c>
      <c r="Z23" s="103">
        <f t="shared" si="1"/>
        <v>0</v>
      </c>
    </row>
    <row r="24" spans="1:26" ht="33.75" customHeight="1" x14ac:dyDescent="0.2">
      <c r="A24" s="24" t="s">
        <v>144</v>
      </c>
      <c r="B24" s="24" t="s">
        <v>387</v>
      </c>
      <c r="C24" s="24" t="s">
        <v>633</v>
      </c>
      <c r="D24" s="26" t="s">
        <v>812</v>
      </c>
      <c r="E24" s="26" t="s">
        <v>1012</v>
      </c>
      <c r="F24" s="26"/>
      <c r="G24" s="26" t="s">
        <v>404</v>
      </c>
      <c r="H24" s="24"/>
      <c r="I24" s="24" t="s">
        <v>391</v>
      </c>
      <c r="J24" s="103">
        <v>44177.29</v>
      </c>
      <c r="K24" s="104">
        <v>0</v>
      </c>
      <c r="L24" s="104">
        <v>1</v>
      </c>
      <c r="M24" s="108" t="s">
        <v>739</v>
      </c>
      <c r="N24" s="24" t="s">
        <v>406</v>
      </c>
      <c r="O24" s="105">
        <v>43435</v>
      </c>
      <c r="P24" s="105">
        <v>43586</v>
      </c>
      <c r="Q24" s="103" t="s">
        <v>649</v>
      </c>
      <c r="R24" s="106"/>
      <c r="S24" s="26" t="s">
        <v>414</v>
      </c>
      <c r="T24" s="24" t="s">
        <v>144</v>
      </c>
      <c r="U24" s="107">
        <f t="shared" si="2"/>
        <v>43616</v>
      </c>
      <c r="V24" s="107" t="s">
        <v>1008</v>
      </c>
      <c r="W24" s="107" t="s">
        <v>1027</v>
      </c>
      <c r="X24" s="107" t="s">
        <v>1039</v>
      </c>
      <c r="Y24" s="103">
        <f t="shared" si="0"/>
        <v>0</v>
      </c>
      <c r="Z24" s="103">
        <f t="shared" si="1"/>
        <v>44177.29</v>
      </c>
    </row>
    <row r="25" spans="1:26" ht="33.75" customHeight="1" x14ac:dyDescent="0.2">
      <c r="A25" s="24" t="s">
        <v>123</v>
      </c>
      <c r="B25" s="24" t="s">
        <v>387</v>
      </c>
      <c r="C25" s="24" t="s">
        <v>633</v>
      </c>
      <c r="D25" s="26" t="s">
        <v>813</v>
      </c>
      <c r="E25" s="26" t="s">
        <v>1012</v>
      </c>
      <c r="F25" s="26"/>
      <c r="G25" s="26" t="s">
        <v>408</v>
      </c>
      <c r="H25" s="24"/>
      <c r="I25" s="24" t="s">
        <v>482</v>
      </c>
      <c r="J25" s="103">
        <v>7508.5</v>
      </c>
      <c r="K25" s="104">
        <v>1</v>
      </c>
      <c r="L25" s="104">
        <v>0</v>
      </c>
      <c r="M25" s="108" t="s">
        <v>122</v>
      </c>
      <c r="N25" s="24" t="s">
        <v>395</v>
      </c>
      <c r="O25" s="105">
        <v>43243</v>
      </c>
      <c r="P25" s="105">
        <v>43355</v>
      </c>
      <c r="Q25" s="103" t="s">
        <v>391</v>
      </c>
      <c r="R25" s="106" t="s">
        <v>538</v>
      </c>
      <c r="S25" s="26" t="s">
        <v>393</v>
      </c>
      <c r="T25" s="24" t="s">
        <v>123</v>
      </c>
      <c r="U25" s="107">
        <f t="shared" si="2"/>
        <v>43373</v>
      </c>
      <c r="V25" s="107" t="s">
        <v>1008</v>
      </c>
      <c r="W25" s="107" t="s">
        <v>1027</v>
      </c>
      <c r="X25" s="107" t="s">
        <v>1039</v>
      </c>
      <c r="Y25" s="103">
        <f t="shared" si="0"/>
        <v>7508.5</v>
      </c>
      <c r="Z25" s="103">
        <f t="shared" si="1"/>
        <v>0</v>
      </c>
    </row>
    <row r="26" spans="1:26" ht="33.75" customHeight="1" x14ac:dyDescent="0.2">
      <c r="A26" s="24" t="s">
        <v>163</v>
      </c>
      <c r="B26" s="24" t="s">
        <v>387</v>
      </c>
      <c r="C26" s="24" t="s">
        <v>633</v>
      </c>
      <c r="D26" s="26" t="s">
        <v>814</v>
      </c>
      <c r="E26" s="26" t="s">
        <v>1012</v>
      </c>
      <c r="F26" s="26"/>
      <c r="G26" s="26" t="s">
        <v>408</v>
      </c>
      <c r="H26" s="24"/>
      <c r="I26" s="24" t="s">
        <v>391</v>
      </c>
      <c r="J26" s="103">
        <v>8276.7800000000007</v>
      </c>
      <c r="K26" s="104">
        <v>1</v>
      </c>
      <c r="L26" s="104">
        <v>0</v>
      </c>
      <c r="M26" s="108" t="s">
        <v>162</v>
      </c>
      <c r="N26" s="24" t="s">
        <v>395</v>
      </c>
      <c r="O26" s="105">
        <v>43405</v>
      </c>
      <c r="P26" s="105">
        <v>43497</v>
      </c>
      <c r="Q26" s="103" t="s">
        <v>391</v>
      </c>
      <c r="R26" s="106"/>
      <c r="S26" s="26" t="s">
        <v>414</v>
      </c>
      <c r="T26" s="24" t="s">
        <v>163</v>
      </c>
      <c r="U26" s="107">
        <f t="shared" si="2"/>
        <v>43524</v>
      </c>
      <c r="V26" s="107" t="s">
        <v>1009</v>
      </c>
      <c r="W26" s="107" t="s">
        <v>1027</v>
      </c>
      <c r="X26" s="107" t="s">
        <v>1039</v>
      </c>
      <c r="Y26" s="103">
        <f t="shared" si="0"/>
        <v>8276.7800000000007</v>
      </c>
      <c r="Z26" s="103">
        <f t="shared" si="1"/>
        <v>0</v>
      </c>
    </row>
    <row r="27" spans="1:26" ht="33.75" customHeight="1" x14ac:dyDescent="0.2">
      <c r="A27" s="24" t="s">
        <v>181</v>
      </c>
      <c r="B27" s="24" t="s">
        <v>387</v>
      </c>
      <c r="C27" s="24" t="s">
        <v>633</v>
      </c>
      <c r="D27" s="26" t="s">
        <v>815</v>
      </c>
      <c r="E27" s="26" t="s">
        <v>1012</v>
      </c>
      <c r="F27" s="26"/>
      <c r="G27" s="26" t="s">
        <v>408</v>
      </c>
      <c r="H27" s="24"/>
      <c r="I27" s="24" t="s">
        <v>391</v>
      </c>
      <c r="J27" s="103">
        <v>179.33</v>
      </c>
      <c r="K27" s="104">
        <v>1</v>
      </c>
      <c r="L27" s="104">
        <v>0</v>
      </c>
      <c r="M27" s="108" t="s">
        <v>180</v>
      </c>
      <c r="N27" s="24" t="s">
        <v>395</v>
      </c>
      <c r="O27" s="105">
        <v>43405</v>
      </c>
      <c r="P27" s="105">
        <v>43497</v>
      </c>
      <c r="Q27" s="103" t="s">
        <v>391</v>
      </c>
      <c r="R27" s="106"/>
      <c r="S27" s="26" t="s">
        <v>414</v>
      </c>
      <c r="T27" s="24" t="s">
        <v>181</v>
      </c>
      <c r="U27" s="107">
        <f t="shared" si="2"/>
        <v>43524</v>
      </c>
      <c r="V27" s="107" t="s">
        <v>1008</v>
      </c>
      <c r="W27" s="107" t="s">
        <v>1027</v>
      </c>
      <c r="X27" s="107" t="s">
        <v>1039</v>
      </c>
      <c r="Y27" s="103">
        <f t="shared" si="0"/>
        <v>179.33</v>
      </c>
      <c r="Z27" s="103">
        <f t="shared" si="1"/>
        <v>0</v>
      </c>
    </row>
    <row r="28" spans="1:26" ht="33.75" customHeight="1" x14ac:dyDescent="0.2">
      <c r="A28" s="24" t="s">
        <v>150</v>
      </c>
      <c r="B28" s="24" t="s">
        <v>387</v>
      </c>
      <c r="C28" s="24" t="s">
        <v>633</v>
      </c>
      <c r="D28" s="26" t="s">
        <v>816</v>
      </c>
      <c r="E28" s="26" t="s">
        <v>1012</v>
      </c>
      <c r="F28" s="26"/>
      <c r="G28" s="26" t="s">
        <v>408</v>
      </c>
      <c r="H28" s="24"/>
      <c r="I28" s="24" t="s">
        <v>500</v>
      </c>
      <c r="J28" s="103">
        <v>950.56</v>
      </c>
      <c r="K28" s="104">
        <v>1</v>
      </c>
      <c r="L28" s="104">
        <v>0</v>
      </c>
      <c r="M28" s="108" t="s">
        <v>149</v>
      </c>
      <c r="N28" s="24" t="s">
        <v>390</v>
      </c>
      <c r="O28" s="105">
        <v>42746</v>
      </c>
      <c r="P28" s="105">
        <v>42870</v>
      </c>
      <c r="Q28" s="103" t="s">
        <v>391</v>
      </c>
      <c r="R28" s="106" t="s">
        <v>501</v>
      </c>
      <c r="S28" s="26" t="s">
        <v>393</v>
      </c>
      <c r="T28" s="24" t="s">
        <v>150</v>
      </c>
      <c r="U28" s="107">
        <f t="shared" si="2"/>
        <v>42886</v>
      </c>
      <c r="V28" s="107" t="s">
        <v>1008</v>
      </c>
      <c r="W28" s="107" t="s">
        <v>1031</v>
      </c>
      <c r="X28" s="107" t="s">
        <v>1039</v>
      </c>
      <c r="Y28" s="103">
        <f t="shared" si="0"/>
        <v>950.56</v>
      </c>
      <c r="Z28" s="103">
        <f t="shared" si="1"/>
        <v>0</v>
      </c>
    </row>
    <row r="29" spans="1:26" ht="33.75" customHeight="1" x14ac:dyDescent="0.2">
      <c r="A29" s="24" t="s">
        <v>225</v>
      </c>
      <c r="B29" s="24" t="s">
        <v>387</v>
      </c>
      <c r="C29" s="24" t="s">
        <v>633</v>
      </c>
      <c r="D29" s="26" t="s">
        <v>817</v>
      </c>
      <c r="E29" s="26" t="s">
        <v>1012</v>
      </c>
      <c r="F29" s="26"/>
      <c r="G29" s="26" t="s">
        <v>408</v>
      </c>
      <c r="H29" s="24"/>
      <c r="I29" s="24" t="s">
        <v>537</v>
      </c>
      <c r="J29" s="103">
        <v>1152.57</v>
      </c>
      <c r="K29" s="104">
        <v>1</v>
      </c>
      <c r="L29" s="104">
        <v>0</v>
      </c>
      <c r="M29" s="108" t="s">
        <v>224</v>
      </c>
      <c r="N29" s="24" t="s">
        <v>390</v>
      </c>
      <c r="O29" s="105">
        <v>42882</v>
      </c>
      <c r="P29" s="105">
        <v>43203</v>
      </c>
      <c r="Q29" s="103" t="s">
        <v>391</v>
      </c>
      <c r="R29" s="106" t="s">
        <v>1068</v>
      </c>
      <c r="S29" s="26" t="s">
        <v>393</v>
      </c>
      <c r="T29" s="24" t="s">
        <v>225</v>
      </c>
      <c r="U29" s="107">
        <f t="shared" si="2"/>
        <v>43220</v>
      </c>
      <c r="V29" s="107" t="s">
        <v>1008</v>
      </c>
      <c r="W29" s="107" t="s">
        <v>1027</v>
      </c>
      <c r="X29" s="107" t="s">
        <v>1039</v>
      </c>
      <c r="Y29" s="103">
        <f t="shared" si="0"/>
        <v>1152.57</v>
      </c>
      <c r="Z29" s="103">
        <f t="shared" si="1"/>
        <v>0</v>
      </c>
    </row>
    <row r="30" spans="1:26" ht="33.75" customHeight="1" x14ac:dyDescent="0.2">
      <c r="A30" s="24" t="s">
        <v>371</v>
      </c>
      <c r="B30" s="24" t="s">
        <v>626</v>
      </c>
      <c r="C30" s="24" t="s">
        <v>633</v>
      </c>
      <c r="D30" s="26" t="s">
        <v>818</v>
      </c>
      <c r="E30" s="26" t="s">
        <v>1013</v>
      </c>
      <c r="F30" s="109"/>
      <c r="G30" s="26" t="s">
        <v>408</v>
      </c>
      <c r="H30" s="24"/>
      <c r="I30" s="24" t="s">
        <v>391</v>
      </c>
      <c r="J30" s="103">
        <v>1338.01</v>
      </c>
      <c r="K30" s="104">
        <v>1</v>
      </c>
      <c r="L30" s="104">
        <v>0</v>
      </c>
      <c r="M30" s="110" t="s">
        <v>370</v>
      </c>
      <c r="N30" s="24" t="s">
        <v>395</v>
      </c>
      <c r="O30" s="105">
        <v>43356</v>
      </c>
      <c r="P30" s="105">
        <v>43464</v>
      </c>
      <c r="Q30" s="103" t="s">
        <v>391</v>
      </c>
      <c r="R30" s="106"/>
      <c r="S30" s="26" t="s">
        <v>401</v>
      </c>
      <c r="T30" s="24" t="s">
        <v>371</v>
      </c>
      <c r="U30" s="107">
        <f t="shared" si="2"/>
        <v>43465</v>
      </c>
      <c r="V30" s="107" t="s">
        <v>1008</v>
      </c>
      <c r="W30" s="107" t="s">
        <v>610</v>
      </c>
      <c r="X30" s="107" t="s">
        <v>1039</v>
      </c>
      <c r="Y30" s="103">
        <f t="shared" si="0"/>
        <v>1338.01</v>
      </c>
      <c r="Z30" s="103">
        <f t="shared" si="1"/>
        <v>0</v>
      </c>
    </row>
    <row r="31" spans="1:26" ht="33.75" customHeight="1" x14ac:dyDescent="0.2">
      <c r="A31" s="24" t="s">
        <v>315</v>
      </c>
      <c r="B31" s="24" t="s">
        <v>581</v>
      </c>
      <c r="C31" s="24" t="s">
        <v>633</v>
      </c>
      <c r="D31" s="26" t="s">
        <v>819</v>
      </c>
      <c r="E31" s="26" t="s">
        <v>1013</v>
      </c>
      <c r="F31" s="109"/>
      <c r="G31" s="26" t="s">
        <v>408</v>
      </c>
      <c r="H31" s="24">
        <v>2</v>
      </c>
      <c r="I31" s="24" t="s">
        <v>391</v>
      </c>
      <c r="J31" s="103">
        <v>3307.69</v>
      </c>
      <c r="K31" s="104">
        <v>1</v>
      </c>
      <c r="L31" s="104">
        <v>0</v>
      </c>
      <c r="M31" s="110" t="s">
        <v>314</v>
      </c>
      <c r="N31" s="24" t="s">
        <v>395</v>
      </c>
      <c r="O31" s="105">
        <v>43374</v>
      </c>
      <c r="P31" s="105">
        <v>43466</v>
      </c>
      <c r="Q31" s="103" t="s">
        <v>391</v>
      </c>
      <c r="R31" s="106"/>
      <c r="S31" s="26" t="s">
        <v>414</v>
      </c>
      <c r="T31" s="24" t="s">
        <v>315</v>
      </c>
      <c r="U31" s="107">
        <f t="shared" si="2"/>
        <v>43496</v>
      </c>
      <c r="V31" s="107" t="s">
        <v>1008</v>
      </c>
      <c r="W31" s="107" t="s">
        <v>569</v>
      </c>
      <c r="X31" s="107" t="s">
        <v>1039</v>
      </c>
      <c r="Y31" s="103">
        <f t="shared" si="0"/>
        <v>3307.69</v>
      </c>
      <c r="Z31" s="103">
        <f t="shared" si="1"/>
        <v>0</v>
      </c>
    </row>
    <row r="32" spans="1:26" ht="33.75" customHeight="1" x14ac:dyDescent="0.2">
      <c r="A32" s="24" t="s">
        <v>155</v>
      </c>
      <c r="B32" s="24" t="s">
        <v>387</v>
      </c>
      <c r="C32" s="24" t="s">
        <v>633</v>
      </c>
      <c r="D32" s="26" t="s">
        <v>820</v>
      </c>
      <c r="E32" s="26" t="s">
        <v>1012</v>
      </c>
      <c r="F32" s="26"/>
      <c r="G32" s="26" t="s">
        <v>408</v>
      </c>
      <c r="H32" s="24"/>
      <c r="I32" s="24" t="s">
        <v>391</v>
      </c>
      <c r="J32" s="103">
        <v>0</v>
      </c>
      <c r="K32" s="104">
        <v>1</v>
      </c>
      <c r="L32" s="104">
        <v>0</v>
      </c>
      <c r="M32" s="108" t="s">
        <v>154</v>
      </c>
      <c r="N32" s="24" t="s">
        <v>395</v>
      </c>
      <c r="O32" s="105" t="s">
        <v>31</v>
      </c>
      <c r="P32" s="105" t="s">
        <v>31</v>
      </c>
      <c r="Q32" s="103" t="s">
        <v>391</v>
      </c>
      <c r="R32" s="106"/>
      <c r="S32" s="26" t="s">
        <v>396</v>
      </c>
      <c r="T32" s="24" t="s">
        <v>155</v>
      </c>
      <c r="U32" s="107" t="str">
        <f t="shared" si="2"/>
        <v/>
      </c>
      <c r="V32" s="107" t="s">
        <v>1008</v>
      </c>
      <c r="W32" s="107" t="s">
        <v>1027</v>
      </c>
      <c r="X32" s="107" t="s">
        <v>1039</v>
      </c>
      <c r="Y32" s="103">
        <f t="shared" si="0"/>
        <v>0</v>
      </c>
      <c r="Z32" s="103">
        <f t="shared" si="1"/>
        <v>0</v>
      </c>
    </row>
    <row r="33" spans="1:26" ht="33.75" customHeight="1" x14ac:dyDescent="0.2">
      <c r="A33" s="24" t="s">
        <v>274</v>
      </c>
      <c r="B33" s="24" t="s">
        <v>387</v>
      </c>
      <c r="C33" s="24" t="s">
        <v>633</v>
      </c>
      <c r="D33" s="26" t="s">
        <v>821</v>
      </c>
      <c r="E33" s="26" t="s">
        <v>1012</v>
      </c>
      <c r="F33" s="109"/>
      <c r="G33" s="26" t="s">
        <v>794</v>
      </c>
      <c r="H33" s="24"/>
      <c r="I33" s="24" t="s">
        <v>565</v>
      </c>
      <c r="J33" s="103">
        <v>13455.85</v>
      </c>
      <c r="K33" s="104">
        <v>1</v>
      </c>
      <c r="L33" s="104">
        <v>0</v>
      </c>
      <c r="M33" s="110" t="s">
        <v>273</v>
      </c>
      <c r="N33" s="24" t="s">
        <v>390</v>
      </c>
      <c r="O33" s="105">
        <v>43026</v>
      </c>
      <c r="P33" s="105">
        <v>43171</v>
      </c>
      <c r="Q33" s="103" t="s">
        <v>391</v>
      </c>
      <c r="R33" s="106" t="s">
        <v>1069</v>
      </c>
      <c r="S33" s="26" t="s">
        <v>393</v>
      </c>
      <c r="T33" s="24" t="s">
        <v>274</v>
      </c>
      <c r="U33" s="107">
        <f t="shared" si="2"/>
        <v>43190</v>
      </c>
      <c r="V33" s="107" t="s">
        <v>1008</v>
      </c>
      <c r="W33" s="107" t="s">
        <v>1027</v>
      </c>
      <c r="X33" s="107" t="s">
        <v>1039</v>
      </c>
      <c r="Y33" s="103">
        <f t="shared" si="0"/>
        <v>13455.85</v>
      </c>
      <c r="Z33" s="103">
        <f t="shared" si="1"/>
        <v>0</v>
      </c>
    </row>
    <row r="34" spans="1:26" ht="33.75" customHeight="1" x14ac:dyDescent="0.2">
      <c r="A34" s="24" t="s">
        <v>60</v>
      </c>
      <c r="B34" s="24" t="s">
        <v>387</v>
      </c>
      <c r="C34" s="24" t="s">
        <v>633</v>
      </c>
      <c r="D34" s="26" t="s">
        <v>822</v>
      </c>
      <c r="E34" s="26" t="s">
        <v>1011</v>
      </c>
      <c r="F34" s="26"/>
      <c r="G34" s="26" t="s">
        <v>408</v>
      </c>
      <c r="H34" s="24"/>
      <c r="I34" s="24" t="s">
        <v>391</v>
      </c>
      <c r="J34" s="103">
        <v>0</v>
      </c>
      <c r="K34" s="104">
        <v>1</v>
      </c>
      <c r="L34" s="104">
        <v>0</v>
      </c>
      <c r="M34" s="108" t="s">
        <v>59</v>
      </c>
      <c r="N34" s="24" t="s">
        <v>390</v>
      </c>
      <c r="O34" s="105" t="s">
        <v>31</v>
      </c>
      <c r="P34" s="105" t="s">
        <v>31</v>
      </c>
      <c r="Q34" s="103" t="s">
        <v>391</v>
      </c>
      <c r="R34" s="106" t="s">
        <v>31</v>
      </c>
      <c r="S34" s="26" t="s">
        <v>396</v>
      </c>
      <c r="T34" s="24" t="s">
        <v>60</v>
      </c>
      <c r="U34" s="107" t="str">
        <f t="shared" si="2"/>
        <v/>
      </c>
      <c r="V34" s="107" t="s">
        <v>1008</v>
      </c>
      <c r="W34" s="107" t="s">
        <v>1029</v>
      </c>
      <c r="X34" s="107" t="s">
        <v>1039</v>
      </c>
      <c r="Y34" s="103">
        <f t="shared" si="0"/>
        <v>0</v>
      </c>
      <c r="Z34" s="103">
        <f t="shared" si="1"/>
        <v>0</v>
      </c>
    </row>
    <row r="35" spans="1:26" ht="33.75" customHeight="1" x14ac:dyDescent="0.2">
      <c r="A35" s="24" t="s">
        <v>205</v>
      </c>
      <c r="B35" s="24" t="s">
        <v>387</v>
      </c>
      <c r="C35" s="24" t="s">
        <v>633</v>
      </c>
      <c r="D35" s="26" t="s">
        <v>823</v>
      </c>
      <c r="E35" s="26" t="s">
        <v>1012</v>
      </c>
      <c r="F35" s="26"/>
      <c r="G35" s="26" t="s">
        <v>408</v>
      </c>
      <c r="H35" s="24"/>
      <c r="I35" s="24" t="s">
        <v>391</v>
      </c>
      <c r="J35" s="103">
        <v>4414.28</v>
      </c>
      <c r="K35" s="104">
        <v>1</v>
      </c>
      <c r="L35" s="104">
        <v>0</v>
      </c>
      <c r="M35" s="108" t="s">
        <v>204</v>
      </c>
      <c r="N35" s="24" t="s">
        <v>395</v>
      </c>
      <c r="O35" s="105">
        <v>43405</v>
      </c>
      <c r="P35" s="105">
        <v>43497</v>
      </c>
      <c r="Q35" s="103" t="s">
        <v>391</v>
      </c>
      <c r="R35" s="106"/>
      <c r="S35" s="26" t="s">
        <v>414</v>
      </c>
      <c r="T35" s="24" t="s">
        <v>205</v>
      </c>
      <c r="U35" s="107">
        <f t="shared" si="2"/>
        <v>43524</v>
      </c>
      <c r="V35" s="107" t="s">
        <v>1008</v>
      </c>
      <c r="W35" s="107" t="s">
        <v>1027</v>
      </c>
      <c r="X35" s="107" t="s">
        <v>1039</v>
      </c>
      <c r="Y35" s="103">
        <f t="shared" si="0"/>
        <v>4414.28</v>
      </c>
      <c r="Z35" s="103">
        <f t="shared" si="1"/>
        <v>0</v>
      </c>
    </row>
    <row r="36" spans="1:26" ht="33.75" customHeight="1" x14ac:dyDescent="0.2">
      <c r="A36" s="24" t="s">
        <v>259</v>
      </c>
      <c r="B36" s="24" t="s">
        <v>387</v>
      </c>
      <c r="C36" s="24" t="s">
        <v>633</v>
      </c>
      <c r="D36" s="26" t="s">
        <v>824</v>
      </c>
      <c r="E36" s="26" t="s">
        <v>1012</v>
      </c>
      <c r="F36" s="26"/>
      <c r="G36" s="26" t="s">
        <v>408</v>
      </c>
      <c r="H36" s="24"/>
      <c r="I36" s="24" t="s">
        <v>391</v>
      </c>
      <c r="J36" s="103">
        <v>0</v>
      </c>
      <c r="K36" s="104">
        <v>1</v>
      </c>
      <c r="L36" s="104">
        <v>0</v>
      </c>
      <c r="M36" s="108" t="s">
        <v>258</v>
      </c>
      <c r="N36" s="24" t="s">
        <v>395</v>
      </c>
      <c r="O36" s="105" t="s">
        <v>31</v>
      </c>
      <c r="P36" s="105" t="s">
        <v>31</v>
      </c>
      <c r="Q36" s="103" t="s">
        <v>391</v>
      </c>
      <c r="R36" s="106" t="s">
        <v>31</v>
      </c>
      <c r="S36" s="26" t="s">
        <v>396</v>
      </c>
      <c r="T36" s="24" t="s">
        <v>259</v>
      </c>
      <c r="U36" s="107" t="str">
        <f t="shared" si="2"/>
        <v/>
      </c>
      <c r="V36" s="107" t="s">
        <v>1008</v>
      </c>
      <c r="W36" s="107" t="s">
        <v>1032</v>
      </c>
      <c r="X36" s="107" t="s">
        <v>1039</v>
      </c>
      <c r="Y36" s="103">
        <f t="shared" si="0"/>
        <v>0</v>
      </c>
      <c r="Z36" s="103">
        <f t="shared" si="1"/>
        <v>0</v>
      </c>
    </row>
    <row r="37" spans="1:26" ht="33.75" customHeight="1" x14ac:dyDescent="0.2">
      <c r="A37" s="24" t="s">
        <v>141</v>
      </c>
      <c r="B37" s="24" t="s">
        <v>387</v>
      </c>
      <c r="C37" s="24" t="s">
        <v>633</v>
      </c>
      <c r="D37" s="26" t="s">
        <v>825</v>
      </c>
      <c r="E37" s="26" t="s">
        <v>1012</v>
      </c>
      <c r="F37" s="26"/>
      <c r="G37" s="26" t="s">
        <v>408</v>
      </c>
      <c r="H37" s="24"/>
      <c r="I37" s="24" t="s">
        <v>391</v>
      </c>
      <c r="J37" s="103">
        <v>1379.46</v>
      </c>
      <c r="K37" s="104">
        <v>1</v>
      </c>
      <c r="L37" s="104">
        <v>0</v>
      </c>
      <c r="M37" s="108" t="s">
        <v>140</v>
      </c>
      <c r="N37" s="24" t="s">
        <v>395</v>
      </c>
      <c r="O37" s="105">
        <v>43405</v>
      </c>
      <c r="P37" s="105">
        <v>43497</v>
      </c>
      <c r="Q37" s="103" t="s">
        <v>391</v>
      </c>
      <c r="R37" s="106"/>
      <c r="S37" s="26" t="s">
        <v>414</v>
      </c>
      <c r="T37" s="24" t="s">
        <v>141</v>
      </c>
      <c r="U37" s="107">
        <f t="shared" si="2"/>
        <v>43524</v>
      </c>
      <c r="V37" s="107" t="s">
        <v>1009</v>
      </c>
      <c r="W37" s="107" t="s">
        <v>1027</v>
      </c>
      <c r="X37" s="107" t="s">
        <v>1039</v>
      </c>
      <c r="Y37" s="103">
        <f t="shared" si="0"/>
        <v>1379.46</v>
      </c>
      <c r="Z37" s="103">
        <f t="shared" si="1"/>
        <v>0</v>
      </c>
    </row>
    <row r="38" spans="1:26" ht="33.75" customHeight="1" x14ac:dyDescent="0.2">
      <c r="A38" s="24" t="s">
        <v>158</v>
      </c>
      <c r="B38" s="24" t="s">
        <v>387</v>
      </c>
      <c r="C38" s="24" t="s">
        <v>633</v>
      </c>
      <c r="D38" s="26" t="s">
        <v>826</v>
      </c>
      <c r="E38" s="26" t="s">
        <v>1012</v>
      </c>
      <c r="F38" s="26"/>
      <c r="G38" s="26" t="s">
        <v>408</v>
      </c>
      <c r="H38" s="24"/>
      <c r="I38" s="24" t="s">
        <v>391</v>
      </c>
      <c r="J38" s="103">
        <v>4014.66</v>
      </c>
      <c r="K38" s="104">
        <v>1</v>
      </c>
      <c r="L38" s="104">
        <v>0</v>
      </c>
      <c r="M38" s="108" t="s">
        <v>157</v>
      </c>
      <c r="N38" s="24" t="s">
        <v>395</v>
      </c>
      <c r="O38" s="105">
        <v>43374</v>
      </c>
      <c r="P38" s="105">
        <v>43466</v>
      </c>
      <c r="Q38" s="103" t="s">
        <v>391</v>
      </c>
      <c r="R38" s="106"/>
      <c r="S38" s="26" t="s">
        <v>414</v>
      </c>
      <c r="T38" s="24" t="s">
        <v>158</v>
      </c>
      <c r="U38" s="107">
        <f t="shared" si="2"/>
        <v>43496</v>
      </c>
      <c r="V38" s="107" t="s">
        <v>1007</v>
      </c>
      <c r="W38" s="107" t="s">
        <v>1031</v>
      </c>
      <c r="X38" s="107" t="s">
        <v>1039</v>
      </c>
      <c r="Y38" s="103">
        <f t="shared" si="0"/>
        <v>4014.66</v>
      </c>
      <c r="Z38" s="103">
        <f t="shared" si="1"/>
        <v>0</v>
      </c>
    </row>
    <row r="39" spans="1:26" ht="33.75" customHeight="1" x14ac:dyDescent="0.2">
      <c r="A39" s="24" t="s">
        <v>161</v>
      </c>
      <c r="B39" s="24" t="s">
        <v>387</v>
      </c>
      <c r="C39" s="24" t="s">
        <v>633</v>
      </c>
      <c r="D39" s="26" t="s">
        <v>827</v>
      </c>
      <c r="E39" s="26" t="s">
        <v>1012</v>
      </c>
      <c r="F39" s="26"/>
      <c r="G39" s="26" t="s">
        <v>408</v>
      </c>
      <c r="H39" s="24"/>
      <c r="I39" s="24" t="s">
        <v>391</v>
      </c>
      <c r="J39" s="103">
        <v>1130.04</v>
      </c>
      <c r="K39" s="104">
        <v>1</v>
      </c>
      <c r="L39" s="104">
        <v>0</v>
      </c>
      <c r="M39" s="108" t="s">
        <v>160</v>
      </c>
      <c r="N39" s="24" t="s">
        <v>395</v>
      </c>
      <c r="O39" s="105">
        <v>43374</v>
      </c>
      <c r="P39" s="105">
        <v>43466</v>
      </c>
      <c r="Q39" s="103" t="s">
        <v>391</v>
      </c>
      <c r="R39" s="106"/>
      <c r="S39" s="26" t="s">
        <v>414</v>
      </c>
      <c r="T39" s="24" t="s">
        <v>161</v>
      </c>
      <c r="U39" s="107">
        <f t="shared" si="2"/>
        <v>43496</v>
      </c>
      <c r="V39" s="107" t="s">
        <v>1007</v>
      </c>
      <c r="W39" s="107" t="s">
        <v>1031</v>
      </c>
      <c r="X39" s="107" t="s">
        <v>1039</v>
      </c>
      <c r="Y39" s="103">
        <f t="shared" si="0"/>
        <v>1130.04</v>
      </c>
      <c r="Z39" s="103">
        <f t="shared" si="1"/>
        <v>0</v>
      </c>
    </row>
    <row r="40" spans="1:26" ht="33.75" customHeight="1" x14ac:dyDescent="0.2">
      <c r="A40" s="24" t="s">
        <v>536</v>
      </c>
      <c r="B40" s="24" t="s">
        <v>387</v>
      </c>
      <c r="C40" s="24" t="s">
        <v>633</v>
      </c>
      <c r="D40" s="26" t="s">
        <v>828</v>
      </c>
      <c r="E40" s="26" t="s">
        <v>1012</v>
      </c>
      <c r="F40" s="26"/>
      <c r="G40" s="26" t="s">
        <v>408</v>
      </c>
      <c r="H40" s="24"/>
      <c r="I40" s="24" t="s">
        <v>1130</v>
      </c>
      <c r="J40" s="103">
        <v>1448.53</v>
      </c>
      <c r="K40" s="104">
        <v>1</v>
      </c>
      <c r="L40" s="104">
        <v>0</v>
      </c>
      <c r="M40" s="108" t="s">
        <v>778</v>
      </c>
      <c r="N40" s="24" t="s">
        <v>395</v>
      </c>
      <c r="O40" s="105">
        <v>43310</v>
      </c>
      <c r="P40" s="105">
        <v>43464</v>
      </c>
      <c r="Q40" s="103" t="s">
        <v>391</v>
      </c>
      <c r="R40" s="106"/>
      <c r="S40" s="26" t="s">
        <v>401</v>
      </c>
      <c r="T40" s="24" t="s">
        <v>536</v>
      </c>
      <c r="U40" s="107">
        <f t="shared" si="2"/>
        <v>43465</v>
      </c>
      <c r="V40" s="107" t="s">
        <v>1007</v>
      </c>
      <c r="W40" s="107" t="s">
        <v>1031</v>
      </c>
      <c r="X40" s="107" t="s">
        <v>1039</v>
      </c>
      <c r="Y40" s="103">
        <f t="shared" si="0"/>
        <v>1448.53</v>
      </c>
      <c r="Z40" s="103">
        <f t="shared" si="1"/>
        <v>0</v>
      </c>
    </row>
    <row r="41" spans="1:26" ht="33.75" customHeight="1" x14ac:dyDescent="0.2">
      <c r="A41" s="24" t="s">
        <v>297</v>
      </c>
      <c r="B41" s="24" t="s">
        <v>387</v>
      </c>
      <c r="C41" s="24" t="s">
        <v>633</v>
      </c>
      <c r="D41" s="26" t="s">
        <v>829</v>
      </c>
      <c r="E41" s="26" t="s">
        <v>1012</v>
      </c>
      <c r="F41" s="26"/>
      <c r="G41" s="26" t="s">
        <v>408</v>
      </c>
      <c r="H41" s="24"/>
      <c r="I41" s="24" t="s">
        <v>688</v>
      </c>
      <c r="J41" s="103">
        <v>869.11</v>
      </c>
      <c r="K41" s="104">
        <v>1</v>
      </c>
      <c r="L41" s="104">
        <v>0</v>
      </c>
      <c r="M41" s="108" t="s">
        <v>782</v>
      </c>
      <c r="N41" s="24" t="s">
        <v>395</v>
      </c>
      <c r="O41" s="105">
        <v>43264</v>
      </c>
      <c r="P41" s="105">
        <v>43429</v>
      </c>
      <c r="Q41" s="103" t="s">
        <v>391</v>
      </c>
      <c r="R41" s="106"/>
      <c r="S41" s="26" t="s">
        <v>401</v>
      </c>
      <c r="T41" s="24" t="s">
        <v>297</v>
      </c>
      <c r="U41" s="107">
        <f t="shared" si="2"/>
        <v>43434</v>
      </c>
      <c r="V41" s="107" t="s">
        <v>1007</v>
      </c>
      <c r="W41" s="107" t="s">
        <v>1031</v>
      </c>
      <c r="X41" s="107" t="s">
        <v>1039</v>
      </c>
      <c r="Y41" s="103">
        <f t="shared" si="0"/>
        <v>869.11</v>
      </c>
      <c r="Z41" s="103">
        <f t="shared" si="1"/>
        <v>0</v>
      </c>
    </row>
    <row r="42" spans="1:26" ht="33.75" customHeight="1" x14ac:dyDescent="0.2">
      <c r="A42" s="24" t="s">
        <v>413</v>
      </c>
      <c r="B42" s="24" t="s">
        <v>387</v>
      </c>
      <c r="C42" s="24" t="s">
        <v>633</v>
      </c>
      <c r="D42" s="26" t="s">
        <v>830</v>
      </c>
      <c r="E42" s="26" t="s">
        <v>1012</v>
      </c>
      <c r="F42" s="109"/>
      <c r="G42" s="26" t="s">
        <v>408</v>
      </c>
      <c r="H42" s="24"/>
      <c r="I42" s="24" t="s">
        <v>391</v>
      </c>
      <c r="J42" s="103">
        <v>331.07</v>
      </c>
      <c r="K42" s="104">
        <v>1</v>
      </c>
      <c r="L42" s="104">
        <v>0</v>
      </c>
      <c r="M42" s="110" t="s">
        <v>296</v>
      </c>
      <c r="N42" s="24" t="s">
        <v>395</v>
      </c>
      <c r="O42" s="105">
        <v>43405</v>
      </c>
      <c r="P42" s="105">
        <v>43497</v>
      </c>
      <c r="Q42" s="103" t="s">
        <v>391</v>
      </c>
      <c r="R42" s="106"/>
      <c r="S42" s="26" t="s">
        <v>414</v>
      </c>
      <c r="T42" s="24" t="s">
        <v>413</v>
      </c>
      <c r="U42" s="107">
        <f t="shared" si="2"/>
        <v>43524</v>
      </c>
      <c r="V42" s="107" t="s">
        <v>1009</v>
      </c>
      <c r="W42" s="107" t="s">
        <v>1031</v>
      </c>
      <c r="X42" s="107" t="s">
        <v>1039</v>
      </c>
      <c r="Y42" s="103">
        <f t="shared" si="0"/>
        <v>331.07</v>
      </c>
      <c r="Z42" s="103">
        <f t="shared" si="1"/>
        <v>0</v>
      </c>
    </row>
    <row r="43" spans="1:26" ht="33.75" customHeight="1" x14ac:dyDescent="0.2">
      <c r="A43" s="24" t="s">
        <v>695</v>
      </c>
      <c r="B43" s="24" t="s">
        <v>387</v>
      </c>
      <c r="C43" s="24" t="s">
        <v>633</v>
      </c>
      <c r="D43" s="26" t="s">
        <v>831</v>
      </c>
      <c r="E43" s="26" t="s">
        <v>1012</v>
      </c>
      <c r="F43" s="26"/>
      <c r="G43" s="26" t="s">
        <v>408</v>
      </c>
      <c r="H43" s="24"/>
      <c r="I43" s="24"/>
      <c r="J43" s="103">
        <v>6345.53</v>
      </c>
      <c r="K43" s="104">
        <v>1</v>
      </c>
      <c r="L43" s="104">
        <v>0</v>
      </c>
      <c r="M43" s="108" t="s">
        <v>130</v>
      </c>
      <c r="N43" s="24" t="s">
        <v>395</v>
      </c>
      <c r="O43" s="105">
        <v>43405</v>
      </c>
      <c r="P43" s="105">
        <v>43497</v>
      </c>
      <c r="Q43" s="106"/>
      <c r="R43" s="106"/>
      <c r="S43" s="26" t="s">
        <v>414</v>
      </c>
      <c r="T43" s="24" t="s">
        <v>695</v>
      </c>
      <c r="U43" s="107">
        <f t="shared" si="2"/>
        <v>43524</v>
      </c>
      <c r="V43" s="107" t="s">
        <v>1007</v>
      </c>
      <c r="W43" s="107" t="s">
        <v>1027</v>
      </c>
      <c r="X43" s="107" t="s">
        <v>1039</v>
      </c>
      <c r="Y43" s="103">
        <f t="shared" si="0"/>
        <v>6345.53</v>
      </c>
      <c r="Z43" s="103">
        <f t="shared" si="1"/>
        <v>0</v>
      </c>
    </row>
    <row r="44" spans="1:26" ht="33.75" customHeight="1" x14ac:dyDescent="0.2">
      <c r="A44" s="24" t="s">
        <v>1052</v>
      </c>
      <c r="B44" s="24" t="s">
        <v>387</v>
      </c>
      <c r="C44" s="24" t="s">
        <v>633</v>
      </c>
      <c r="D44" s="26" t="s">
        <v>1053</v>
      </c>
      <c r="E44" s="26" t="s">
        <v>1012</v>
      </c>
      <c r="F44" s="26"/>
      <c r="G44" s="26" t="s">
        <v>408</v>
      </c>
      <c r="H44" s="24"/>
      <c r="I44" s="24"/>
      <c r="J44" s="103">
        <v>275.89</v>
      </c>
      <c r="K44" s="104">
        <v>1</v>
      </c>
      <c r="L44" s="104">
        <v>0</v>
      </c>
      <c r="M44" s="108"/>
      <c r="N44" s="24" t="s">
        <v>395</v>
      </c>
      <c r="O44" s="105">
        <v>43405</v>
      </c>
      <c r="P44" s="105">
        <v>43497</v>
      </c>
      <c r="Q44" s="106"/>
      <c r="R44" s="106"/>
      <c r="S44" s="26" t="s">
        <v>414</v>
      </c>
      <c r="T44" s="24" t="s">
        <v>1052</v>
      </c>
      <c r="U44" s="107">
        <f t="shared" ref="U44:U45" si="3">IFERROR(EOMONTH(P44,0),"")</f>
        <v>43524</v>
      </c>
      <c r="V44" s="107" t="s">
        <v>1009</v>
      </c>
      <c r="W44" s="107" t="s">
        <v>1028</v>
      </c>
      <c r="X44" s="107" t="s">
        <v>1039</v>
      </c>
      <c r="Y44" s="103">
        <f t="shared" ref="Y44:Y45" si="4">$J44*K44</f>
        <v>275.89</v>
      </c>
      <c r="Z44" s="103">
        <f t="shared" ref="Z44:Z45" si="5">$J44*L44</f>
        <v>0</v>
      </c>
    </row>
    <row r="45" spans="1:26" ht="33.75" customHeight="1" x14ac:dyDescent="0.2">
      <c r="A45" s="24" t="s">
        <v>441</v>
      </c>
      <c r="B45" s="24" t="s">
        <v>387</v>
      </c>
      <c r="C45" s="24" t="s">
        <v>635</v>
      </c>
      <c r="D45" s="26" t="s">
        <v>675</v>
      </c>
      <c r="E45" s="24" t="s">
        <v>1011</v>
      </c>
      <c r="F45" s="26"/>
      <c r="G45" s="26" t="s">
        <v>404</v>
      </c>
      <c r="H45" s="24">
        <v>2</v>
      </c>
      <c r="I45" s="24" t="s">
        <v>442</v>
      </c>
      <c r="J45" s="103">
        <v>1198.02</v>
      </c>
      <c r="K45" s="104">
        <v>1</v>
      </c>
      <c r="L45" s="104">
        <v>0</v>
      </c>
      <c r="M45" s="108" t="s">
        <v>652</v>
      </c>
      <c r="N45" s="24" t="s">
        <v>406</v>
      </c>
      <c r="O45" s="105">
        <v>41710</v>
      </c>
      <c r="P45" s="105">
        <v>41834</v>
      </c>
      <c r="Q45" s="103" t="s">
        <v>644</v>
      </c>
      <c r="R45" s="106" t="s">
        <v>443</v>
      </c>
      <c r="S45" s="26" t="s">
        <v>412</v>
      </c>
      <c r="T45" s="24" t="s">
        <v>1054</v>
      </c>
      <c r="U45" s="107">
        <f t="shared" si="3"/>
        <v>41851</v>
      </c>
      <c r="V45" s="107" t="s">
        <v>1009</v>
      </c>
      <c r="W45" s="107" t="s">
        <v>1028</v>
      </c>
      <c r="X45" s="107" t="s">
        <v>1039</v>
      </c>
      <c r="Y45" s="103">
        <f t="shared" si="4"/>
        <v>1198.02</v>
      </c>
      <c r="Z45" s="103">
        <f t="shared" si="5"/>
        <v>0</v>
      </c>
    </row>
    <row r="46" spans="1:26" ht="33.75" customHeight="1" x14ac:dyDescent="0.2">
      <c r="A46" s="24" t="s">
        <v>488</v>
      </c>
      <c r="B46" s="24" t="s">
        <v>387</v>
      </c>
      <c r="C46" s="24" t="s">
        <v>635</v>
      </c>
      <c r="D46" s="26" t="s">
        <v>832</v>
      </c>
      <c r="E46" s="24" t="s">
        <v>1012</v>
      </c>
      <c r="F46" s="26"/>
      <c r="G46" s="26" t="s">
        <v>404</v>
      </c>
      <c r="H46" s="24"/>
      <c r="I46" s="24" t="s">
        <v>31</v>
      </c>
      <c r="J46" s="103">
        <v>721.54</v>
      </c>
      <c r="K46" s="104">
        <v>1</v>
      </c>
      <c r="L46" s="104">
        <v>0</v>
      </c>
      <c r="M46" s="108" t="s">
        <v>136</v>
      </c>
      <c r="N46" s="24" t="s">
        <v>406</v>
      </c>
      <c r="O46" s="105" t="s">
        <v>31</v>
      </c>
      <c r="P46" s="105" t="s">
        <v>31</v>
      </c>
      <c r="Q46" s="103" t="s">
        <v>650</v>
      </c>
      <c r="R46" s="106" t="s">
        <v>435</v>
      </c>
      <c r="S46" s="26" t="s">
        <v>393</v>
      </c>
      <c r="T46" s="24" t="s">
        <v>73</v>
      </c>
      <c r="U46" s="107" t="str">
        <f t="shared" si="2"/>
        <v/>
      </c>
      <c r="V46" s="107" t="s">
        <v>1008</v>
      </c>
      <c r="W46" s="107" t="s">
        <v>1028</v>
      </c>
      <c r="X46" s="107" t="s">
        <v>1039</v>
      </c>
      <c r="Y46" s="103">
        <f>$J46*K46</f>
        <v>721.54</v>
      </c>
      <c r="Z46" s="103">
        <f>$J46*L46</f>
        <v>0</v>
      </c>
    </row>
    <row r="47" spans="1:26" ht="33.75" customHeight="1" x14ac:dyDescent="0.2">
      <c r="A47" s="24" t="s">
        <v>588</v>
      </c>
      <c r="B47" s="24" t="s">
        <v>569</v>
      </c>
      <c r="C47" s="24" t="s">
        <v>635</v>
      </c>
      <c r="D47" s="26" t="s">
        <v>833</v>
      </c>
      <c r="E47" s="24" t="s">
        <v>1013</v>
      </c>
      <c r="F47" s="109"/>
      <c r="G47" s="26" t="s">
        <v>404</v>
      </c>
      <c r="H47" s="24"/>
      <c r="I47" s="24" t="s">
        <v>589</v>
      </c>
      <c r="J47" s="103">
        <v>566.55999999999995</v>
      </c>
      <c r="K47" s="104">
        <v>1</v>
      </c>
      <c r="L47" s="104">
        <v>0</v>
      </c>
      <c r="M47" s="110" t="s">
        <v>322</v>
      </c>
      <c r="N47" s="24" t="s">
        <v>406</v>
      </c>
      <c r="O47" s="105">
        <v>41858</v>
      </c>
      <c r="P47" s="105">
        <v>42172</v>
      </c>
      <c r="Q47" s="103" t="s">
        <v>644</v>
      </c>
      <c r="R47" s="106" t="s">
        <v>590</v>
      </c>
      <c r="S47" s="26" t="s">
        <v>412</v>
      </c>
      <c r="T47" s="24" t="s">
        <v>137</v>
      </c>
      <c r="U47" s="107">
        <f t="shared" si="2"/>
        <v>42185</v>
      </c>
      <c r="V47" s="107" t="s">
        <v>1058</v>
      </c>
      <c r="W47" s="107" t="s">
        <v>1027</v>
      </c>
      <c r="X47" s="107" t="s">
        <v>1039</v>
      </c>
      <c r="Y47" s="103">
        <f t="shared" ref="Y47:Y110" si="6">$J47*K47</f>
        <v>566.55999999999995</v>
      </c>
      <c r="Z47" s="103">
        <f t="shared" ref="Z47:Z110" si="7">$J47*L47</f>
        <v>0</v>
      </c>
    </row>
    <row r="48" spans="1:26" ht="33.75" customHeight="1" x14ac:dyDescent="0.2">
      <c r="A48" s="24" t="s">
        <v>513</v>
      </c>
      <c r="B48" s="24" t="s">
        <v>387</v>
      </c>
      <c r="C48" s="24" t="s">
        <v>635</v>
      </c>
      <c r="D48" s="26" t="s">
        <v>834</v>
      </c>
      <c r="E48" s="24" t="s">
        <v>1012</v>
      </c>
      <c r="F48" s="26"/>
      <c r="G48" s="26" t="s">
        <v>404</v>
      </c>
      <c r="H48" s="24"/>
      <c r="I48" s="24" t="s">
        <v>31</v>
      </c>
      <c r="J48" s="103">
        <v>428.49</v>
      </c>
      <c r="K48" s="104">
        <v>1</v>
      </c>
      <c r="L48" s="104">
        <v>0</v>
      </c>
      <c r="M48" s="108" t="s">
        <v>186</v>
      </c>
      <c r="N48" s="24" t="s">
        <v>406</v>
      </c>
      <c r="O48" s="105" t="s">
        <v>31</v>
      </c>
      <c r="P48" s="105" t="s">
        <v>31</v>
      </c>
      <c r="Q48" s="103" t="s">
        <v>650</v>
      </c>
      <c r="R48" s="106" t="s">
        <v>435</v>
      </c>
      <c r="S48" s="26" t="s">
        <v>393</v>
      </c>
      <c r="T48" s="24" t="s">
        <v>323</v>
      </c>
      <c r="U48" s="107" t="str">
        <f t="shared" si="2"/>
        <v/>
      </c>
      <c r="V48" s="107" t="s">
        <v>1008</v>
      </c>
      <c r="W48" s="107" t="s">
        <v>569</v>
      </c>
      <c r="X48" s="107" t="s">
        <v>1039</v>
      </c>
      <c r="Y48" s="103">
        <f t="shared" si="6"/>
        <v>428.49</v>
      </c>
      <c r="Z48" s="103">
        <f t="shared" si="7"/>
        <v>0</v>
      </c>
    </row>
    <row r="49" spans="1:26" ht="33.75" customHeight="1" x14ac:dyDescent="0.2">
      <c r="A49" s="24" t="s">
        <v>615</v>
      </c>
      <c r="B49" s="24" t="s">
        <v>610</v>
      </c>
      <c r="C49" s="24" t="s">
        <v>635</v>
      </c>
      <c r="D49" s="26" t="s">
        <v>676</v>
      </c>
      <c r="E49" s="24" t="s">
        <v>1013</v>
      </c>
      <c r="F49" s="109"/>
      <c r="G49" s="26" t="s">
        <v>404</v>
      </c>
      <c r="H49" s="24">
        <v>6</v>
      </c>
      <c r="I49" s="24" t="s">
        <v>616</v>
      </c>
      <c r="J49" s="103">
        <v>109.31</v>
      </c>
      <c r="K49" s="104">
        <v>1</v>
      </c>
      <c r="L49" s="104">
        <v>0</v>
      </c>
      <c r="M49" s="110" t="s">
        <v>653</v>
      </c>
      <c r="N49" s="24" t="s">
        <v>406</v>
      </c>
      <c r="O49" s="105">
        <v>42479</v>
      </c>
      <c r="P49" s="105">
        <v>42704</v>
      </c>
      <c r="Q49" s="103" t="s">
        <v>644</v>
      </c>
      <c r="R49" s="106" t="s">
        <v>617</v>
      </c>
      <c r="S49" s="26" t="s">
        <v>412</v>
      </c>
      <c r="T49" s="24" t="s">
        <v>187</v>
      </c>
      <c r="U49" s="107">
        <f t="shared" si="2"/>
        <v>42704</v>
      </c>
      <c r="V49" s="107" t="s">
        <v>1058</v>
      </c>
      <c r="W49" s="107" t="s">
        <v>1027</v>
      </c>
      <c r="X49" s="107" t="s">
        <v>1039</v>
      </c>
      <c r="Y49" s="103">
        <f t="shared" si="6"/>
        <v>109.31</v>
      </c>
      <c r="Z49" s="103">
        <f t="shared" si="7"/>
        <v>0</v>
      </c>
    </row>
    <row r="50" spans="1:26" ht="33.75" customHeight="1" x14ac:dyDescent="0.2">
      <c r="A50" s="24" t="s">
        <v>625</v>
      </c>
      <c r="B50" s="24" t="s">
        <v>610</v>
      </c>
      <c r="C50" s="24" t="s">
        <v>635</v>
      </c>
      <c r="D50" s="26" t="s">
        <v>677</v>
      </c>
      <c r="E50" s="24" t="s">
        <v>1013</v>
      </c>
      <c r="F50" s="109"/>
      <c r="G50" s="26" t="s">
        <v>404</v>
      </c>
      <c r="H50" s="24">
        <v>5</v>
      </c>
      <c r="I50" s="24" t="s">
        <v>686</v>
      </c>
      <c r="J50" s="103">
        <v>106.35</v>
      </c>
      <c r="K50" s="104">
        <v>1</v>
      </c>
      <c r="L50" s="104">
        <v>0</v>
      </c>
      <c r="M50" s="110" t="s">
        <v>654</v>
      </c>
      <c r="N50" s="24" t="s">
        <v>406</v>
      </c>
      <c r="O50" s="105">
        <v>43027</v>
      </c>
      <c r="P50" s="105">
        <v>43342</v>
      </c>
      <c r="Q50" s="103" t="s">
        <v>644</v>
      </c>
      <c r="R50" s="106" t="s">
        <v>435</v>
      </c>
      <c r="S50" s="26" t="s">
        <v>393</v>
      </c>
      <c r="T50" s="24" t="s">
        <v>354</v>
      </c>
      <c r="U50" s="107">
        <f t="shared" si="2"/>
        <v>43343</v>
      </c>
      <c r="V50" s="107" t="s">
        <v>1058</v>
      </c>
      <c r="W50" s="107" t="s">
        <v>610</v>
      </c>
      <c r="X50" s="107" t="s">
        <v>1039</v>
      </c>
      <c r="Y50" s="103">
        <f t="shared" si="6"/>
        <v>106.35</v>
      </c>
      <c r="Z50" s="103">
        <f t="shared" si="7"/>
        <v>0</v>
      </c>
    </row>
    <row r="51" spans="1:26" ht="33.75" customHeight="1" x14ac:dyDescent="0.2">
      <c r="A51" s="24" t="s">
        <v>415</v>
      </c>
      <c r="B51" s="24" t="s">
        <v>387</v>
      </c>
      <c r="C51" s="24" t="s">
        <v>635</v>
      </c>
      <c r="D51" s="26" t="s">
        <v>835</v>
      </c>
      <c r="E51" s="24" t="s">
        <v>1011</v>
      </c>
      <c r="F51" s="26"/>
      <c r="G51" s="26" t="s">
        <v>404</v>
      </c>
      <c r="H51" s="24"/>
      <c r="I51" s="24" t="s">
        <v>416</v>
      </c>
      <c r="J51" s="103">
        <v>4499.46</v>
      </c>
      <c r="K51" s="104">
        <v>1</v>
      </c>
      <c r="L51" s="104">
        <v>0</v>
      </c>
      <c r="M51" s="108" t="s">
        <v>740</v>
      </c>
      <c r="N51" s="24" t="s">
        <v>406</v>
      </c>
      <c r="O51" s="105" t="s">
        <v>31</v>
      </c>
      <c r="P51" s="105">
        <v>40935</v>
      </c>
      <c r="Q51" s="103" t="s">
        <v>644</v>
      </c>
      <c r="R51" s="106" t="s">
        <v>417</v>
      </c>
      <c r="S51" s="26" t="s">
        <v>412</v>
      </c>
      <c r="T51" s="24" t="s">
        <v>365</v>
      </c>
      <c r="U51" s="107">
        <f t="shared" si="2"/>
        <v>40939</v>
      </c>
      <c r="V51" s="107" t="s">
        <v>1058</v>
      </c>
      <c r="W51" s="107" t="s">
        <v>610</v>
      </c>
      <c r="X51" s="107" t="s">
        <v>1039</v>
      </c>
      <c r="Y51" s="103">
        <f t="shared" si="6"/>
        <v>4499.46</v>
      </c>
      <c r="Z51" s="103">
        <f t="shared" si="7"/>
        <v>0</v>
      </c>
    </row>
    <row r="52" spans="1:26" ht="33.75" customHeight="1" x14ac:dyDescent="0.2">
      <c r="A52" s="24" t="s">
        <v>507</v>
      </c>
      <c r="B52" s="24" t="s">
        <v>387</v>
      </c>
      <c r="C52" s="24" t="s">
        <v>635</v>
      </c>
      <c r="D52" s="26" t="s">
        <v>836</v>
      </c>
      <c r="E52" s="24" t="s">
        <v>1012</v>
      </c>
      <c r="F52" s="26"/>
      <c r="G52" s="26" t="s">
        <v>404</v>
      </c>
      <c r="H52" s="24"/>
      <c r="I52" s="24" t="s">
        <v>508</v>
      </c>
      <c r="J52" s="103">
        <v>252.81</v>
      </c>
      <c r="K52" s="104">
        <v>1</v>
      </c>
      <c r="L52" s="104">
        <v>0</v>
      </c>
      <c r="M52" s="108" t="s">
        <v>170</v>
      </c>
      <c r="N52" s="24" t="s">
        <v>406</v>
      </c>
      <c r="O52" s="105" t="s">
        <v>31</v>
      </c>
      <c r="P52" s="105" t="s">
        <v>31</v>
      </c>
      <c r="Q52" s="103" t="s">
        <v>650</v>
      </c>
      <c r="R52" s="106" t="s">
        <v>435</v>
      </c>
      <c r="S52" s="26" t="s">
        <v>412</v>
      </c>
      <c r="T52" s="24" t="s">
        <v>39</v>
      </c>
      <c r="U52" s="107" t="str">
        <f t="shared" si="2"/>
        <v/>
      </c>
      <c r="V52" s="107" t="s">
        <v>1008</v>
      </c>
      <c r="W52" s="107" t="s">
        <v>1033</v>
      </c>
      <c r="X52" s="107" t="s">
        <v>1039</v>
      </c>
      <c r="Y52" s="103">
        <f t="shared" si="6"/>
        <v>252.81</v>
      </c>
      <c r="Z52" s="103">
        <f t="shared" si="7"/>
        <v>0</v>
      </c>
    </row>
    <row r="53" spans="1:26" ht="33.75" customHeight="1" x14ac:dyDescent="0.2">
      <c r="A53" s="24" t="s">
        <v>509</v>
      </c>
      <c r="B53" s="24" t="s">
        <v>387</v>
      </c>
      <c r="C53" s="24" t="s">
        <v>635</v>
      </c>
      <c r="D53" s="26" t="s">
        <v>837</v>
      </c>
      <c r="E53" s="24" t="s">
        <v>1012</v>
      </c>
      <c r="F53" s="26"/>
      <c r="G53" s="26" t="s">
        <v>404</v>
      </c>
      <c r="H53" s="24"/>
      <c r="I53" s="24" t="s">
        <v>391</v>
      </c>
      <c r="J53" s="103">
        <v>0</v>
      </c>
      <c r="K53" s="104">
        <v>1</v>
      </c>
      <c r="L53" s="104">
        <v>0</v>
      </c>
      <c r="M53" s="108" t="s">
        <v>172</v>
      </c>
      <c r="N53" s="24" t="s">
        <v>406</v>
      </c>
      <c r="O53" s="105" t="s">
        <v>31</v>
      </c>
      <c r="P53" s="105" t="s">
        <v>31</v>
      </c>
      <c r="Q53" s="103" t="s">
        <v>644</v>
      </c>
      <c r="R53" s="106" t="s">
        <v>31</v>
      </c>
      <c r="S53" s="26" t="s">
        <v>396</v>
      </c>
      <c r="T53" s="24" t="s">
        <v>171</v>
      </c>
      <c r="U53" s="107" t="str">
        <f t="shared" si="2"/>
        <v/>
      </c>
      <c r="V53" s="107" t="s">
        <v>1008</v>
      </c>
      <c r="W53" s="107" t="s">
        <v>1027</v>
      </c>
      <c r="X53" s="107" t="s">
        <v>1039</v>
      </c>
      <c r="Y53" s="103">
        <f t="shared" si="6"/>
        <v>0</v>
      </c>
      <c r="Z53" s="103">
        <f t="shared" si="7"/>
        <v>0</v>
      </c>
    </row>
    <row r="54" spans="1:26" ht="33.75" customHeight="1" x14ac:dyDescent="0.2">
      <c r="A54" s="24" t="s">
        <v>175</v>
      </c>
      <c r="B54" s="24" t="s">
        <v>387</v>
      </c>
      <c r="C54" s="24" t="s">
        <v>635</v>
      </c>
      <c r="D54" s="26" t="s">
        <v>838</v>
      </c>
      <c r="E54" s="24" t="s">
        <v>1012</v>
      </c>
      <c r="F54" s="26"/>
      <c r="G54" s="26" t="s">
        <v>404</v>
      </c>
      <c r="H54" s="24"/>
      <c r="I54" s="24"/>
      <c r="J54" s="103">
        <v>0</v>
      </c>
      <c r="K54" s="104">
        <v>1</v>
      </c>
      <c r="L54" s="104">
        <v>0</v>
      </c>
      <c r="M54" s="108" t="s">
        <v>174</v>
      </c>
      <c r="N54" s="24" t="s">
        <v>406</v>
      </c>
      <c r="O54" s="105" t="s">
        <v>31</v>
      </c>
      <c r="P54" s="105" t="s">
        <v>31</v>
      </c>
      <c r="Q54" s="103" t="s">
        <v>644</v>
      </c>
      <c r="R54" s="106" t="s">
        <v>31</v>
      </c>
      <c r="S54" s="26" t="s">
        <v>396</v>
      </c>
      <c r="T54" s="24" t="s">
        <v>173</v>
      </c>
      <c r="U54" s="107" t="str">
        <f t="shared" si="2"/>
        <v/>
      </c>
      <c r="V54" s="107" t="s">
        <v>1008</v>
      </c>
      <c r="W54" s="107" t="s">
        <v>1027</v>
      </c>
      <c r="X54" s="107" t="s">
        <v>1039</v>
      </c>
      <c r="Y54" s="103">
        <f t="shared" si="6"/>
        <v>0</v>
      </c>
      <c r="Z54" s="103">
        <f t="shared" si="7"/>
        <v>0</v>
      </c>
    </row>
    <row r="55" spans="1:26" ht="33.75" customHeight="1" x14ac:dyDescent="0.2">
      <c r="A55" s="24" t="s">
        <v>177</v>
      </c>
      <c r="B55" s="24" t="s">
        <v>387</v>
      </c>
      <c r="C55" s="24" t="s">
        <v>635</v>
      </c>
      <c r="D55" s="26" t="s">
        <v>839</v>
      </c>
      <c r="E55" s="24" t="s">
        <v>1012</v>
      </c>
      <c r="F55" s="26"/>
      <c r="G55" s="26" t="s">
        <v>404</v>
      </c>
      <c r="H55" s="24"/>
      <c r="I55" s="24"/>
      <c r="J55" s="103">
        <v>0</v>
      </c>
      <c r="K55" s="104">
        <v>1</v>
      </c>
      <c r="L55" s="104">
        <v>0</v>
      </c>
      <c r="M55" s="108" t="s">
        <v>176</v>
      </c>
      <c r="N55" s="24" t="s">
        <v>406</v>
      </c>
      <c r="O55" s="105" t="s">
        <v>31</v>
      </c>
      <c r="P55" s="105" t="s">
        <v>31</v>
      </c>
      <c r="Q55" s="103" t="s">
        <v>650</v>
      </c>
      <c r="R55" s="106" t="s">
        <v>31</v>
      </c>
      <c r="S55" s="26" t="s">
        <v>396</v>
      </c>
      <c r="T55" s="24" t="s">
        <v>175</v>
      </c>
      <c r="U55" s="107" t="str">
        <f t="shared" si="2"/>
        <v/>
      </c>
      <c r="V55" s="107" t="s">
        <v>1008</v>
      </c>
      <c r="W55" s="107" t="s">
        <v>1027</v>
      </c>
      <c r="X55" s="107" t="s">
        <v>1039</v>
      </c>
      <c r="Y55" s="103">
        <f t="shared" si="6"/>
        <v>0</v>
      </c>
      <c r="Z55" s="103">
        <f t="shared" si="7"/>
        <v>0</v>
      </c>
    </row>
    <row r="56" spans="1:26" ht="33.75" customHeight="1" x14ac:dyDescent="0.2">
      <c r="A56" s="24" t="s">
        <v>179</v>
      </c>
      <c r="B56" s="24" t="s">
        <v>387</v>
      </c>
      <c r="C56" s="24" t="s">
        <v>635</v>
      </c>
      <c r="D56" s="26" t="s">
        <v>840</v>
      </c>
      <c r="E56" s="24" t="s">
        <v>1012</v>
      </c>
      <c r="F56" s="26"/>
      <c r="G56" s="26" t="s">
        <v>404</v>
      </c>
      <c r="H56" s="24"/>
      <c r="I56" s="24" t="s">
        <v>391</v>
      </c>
      <c r="J56" s="103">
        <v>0</v>
      </c>
      <c r="K56" s="104">
        <v>1</v>
      </c>
      <c r="L56" s="104">
        <v>0</v>
      </c>
      <c r="M56" s="108" t="s">
        <v>178</v>
      </c>
      <c r="N56" s="24" t="s">
        <v>406</v>
      </c>
      <c r="O56" s="105" t="s">
        <v>31</v>
      </c>
      <c r="P56" s="105" t="s">
        <v>31</v>
      </c>
      <c r="Q56" s="103" t="s">
        <v>650</v>
      </c>
      <c r="R56" s="106" t="s">
        <v>31</v>
      </c>
      <c r="S56" s="26" t="s">
        <v>396</v>
      </c>
      <c r="T56" s="24" t="s">
        <v>177</v>
      </c>
      <c r="U56" s="107" t="str">
        <f t="shared" si="2"/>
        <v/>
      </c>
      <c r="V56" s="107" t="s">
        <v>1008</v>
      </c>
      <c r="W56" s="107" t="s">
        <v>1027</v>
      </c>
      <c r="X56" s="107" t="s">
        <v>1039</v>
      </c>
      <c r="Y56" s="103">
        <f t="shared" si="6"/>
        <v>0</v>
      </c>
      <c r="Z56" s="103">
        <f t="shared" si="7"/>
        <v>0</v>
      </c>
    </row>
    <row r="57" spans="1:26" ht="33.75" customHeight="1" x14ac:dyDescent="0.2">
      <c r="A57" s="24" t="s">
        <v>75</v>
      </c>
      <c r="B57" s="24" t="s">
        <v>387</v>
      </c>
      <c r="C57" s="24" t="s">
        <v>635</v>
      </c>
      <c r="D57" s="26" t="s">
        <v>841</v>
      </c>
      <c r="E57" s="24" t="s">
        <v>1011</v>
      </c>
      <c r="F57" s="26"/>
      <c r="G57" s="26" t="s">
        <v>404</v>
      </c>
      <c r="H57" s="24"/>
      <c r="I57" s="24" t="s">
        <v>442</v>
      </c>
      <c r="J57" s="103">
        <v>652.1</v>
      </c>
      <c r="K57" s="104">
        <v>1</v>
      </c>
      <c r="L57" s="104">
        <v>0</v>
      </c>
      <c r="M57" s="108" t="s">
        <v>74</v>
      </c>
      <c r="N57" s="24" t="s">
        <v>406</v>
      </c>
      <c r="O57" s="105">
        <v>41701</v>
      </c>
      <c r="P57" s="105">
        <v>41934</v>
      </c>
      <c r="Q57" s="103" t="s">
        <v>644</v>
      </c>
      <c r="R57" s="106" t="s">
        <v>444</v>
      </c>
      <c r="S57" s="26" t="s">
        <v>412</v>
      </c>
      <c r="T57" s="24" t="s">
        <v>179</v>
      </c>
      <c r="U57" s="107">
        <f t="shared" si="2"/>
        <v>41943</v>
      </c>
      <c r="V57" s="107" t="s">
        <v>1008</v>
      </c>
      <c r="W57" s="107" t="s">
        <v>1027</v>
      </c>
      <c r="X57" s="107" t="s">
        <v>1039</v>
      </c>
      <c r="Y57" s="103">
        <f t="shared" si="6"/>
        <v>652.1</v>
      </c>
      <c r="Z57" s="103">
        <f t="shared" si="7"/>
        <v>0</v>
      </c>
    </row>
    <row r="58" spans="1:26" ht="33.75" customHeight="1" x14ac:dyDescent="0.2">
      <c r="A58" s="24" t="s">
        <v>76</v>
      </c>
      <c r="B58" s="24" t="s">
        <v>387</v>
      </c>
      <c r="C58" s="24" t="s">
        <v>635</v>
      </c>
      <c r="D58" s="26" t="s">
        <v>675</v>
      </c>
      <c r="E58" s="24" t="s">
        <v>1011</v>
      </c>
      <c r="F58" s="26"/>
      <c r="G58" s="26" t="s">
        <v>404</v>
      </c>
      <c r="H58" s="24">
        <v>4</v>
      </c>
      <c r="I58" s="24" t="s">
        <v>445</v>
      </c>
      <c r="J58" s="103">
        <v>299.54000000000002</v>
      </c>
      <c r="K58" s="104">
        <v>1</v>
      </c>
      <c r="L58" s="104">
        <v>0</v>
      </c>
      <c r="M58" s="108" t="s">
        <v>655</v>
      </c>
      <c r="N58" s="24" t="s">
        <v>406</v>
      </c>
      <c r="O58" s="105">
        <v>42468</v>
      </c>
      <c r="P58" s="105">
        <v>42632</v>
      </c>
      <c r="Q58" s="103" t="s">
        <v>644</v>
      </c>
      <c r="R58" s="106" t="s">
        <v>435</v>
      </c>
      <c r="S58" s="26" t="s">
        <v>412</v>
      </c>
      <c r="T58" s="24" t="s">
        <v>75</v>
      </c>
      <c r="U58" s="107">
        <f t="shared" si="2"/>
        <v>42643</v>
      </c>
      <c r="V58" s="107" t="s">
        <v>1008</v>
      </c>
      <c r="W58" s="107" t="s">
        <v>1028</v>
      </c>
      <c r="X58" s="107" t="s">
        <v>1039</v>
      </c>
      <c r="Y58" s="103">
        <f t="shared" si="6"/>
        <v>299.54000000000002</v>
      </c>
      <c r="Z58" s="103">
        <f t="shared" si="7"/>
        <v>0</v>
      </c>
    </row>
    <row r="59" spans="1:26" ht="33.75" customHeight="1" x14ac:dyDescent="0.2">
      <c r="A59" s="24" t="s">
        <v>80</v>
      </c>
      <c r="B59" s="24" t="s">
        <v>387</v>
      </c>
      <c r="C59" s="24" t="s">
        <v>635</v>
      </c>
      <c r="D59" s="26" t="s">
        <v>842</v>
      </c>
      <c r="E59" s="24" t="s">
        <v>1011</v>
      </c>
      <c r="F59" s="26"/>
      <c r="G59" s="26" t="s">
        <v>404</v>
      </c>
      <c r="H59" s="24"/>
      <c r="I59" s="24" t="s">
        <v>446</v>
      </c>
      <c r="J59" s="103">
        <v>372.46</v>
      </c>
      <c r="K59" s="104">
        <v>1</v>
      </c>
      <c r="L59" s="104">
        <v>0</v>
      </c>
      <c r="M59" s="108" t="s">
        <v>79</v>
      </c>
      <c r="N59" s="24" t="s">
        <v>406</v>
      </c>
      <c r="O59" s="105">
        <v>43166</v>
      </c>
      <c r="P59" s="105">
        <v>43235</v>
      </c>
      <c r="Q59" s="103" t="s">
        <v>644</v>
      </c>
      <c r="R59" s="106" t="s">
        <v>435</v>
      </c>
      <c r="S59" s="26" t="s">
        <v>412</v>
      </c>
      <c r="T59" s="24" t="s">
        <v>76</v>
      </c>
      <c r="U59" s="107">
        <f t="shared" si="2"/>
        <v>43251</v>
      </c>
      <c r="V59" s="107" t="s">
        <v>1008</v>
      </c>
      <c r="W59" s="107" t="s">
        <v>1028</v>
      </c>
      <c r="X59" s="107" t="s">
        <v>1039</v>
      </c>
      <c r="Y59" s="103">
        <f t="shared" si="6"/>
        <v>372.46</v>
      </c>
      <c r="Z59" s="103">
        <f t="shared" si="7"/>
        <v>0</v>
      </c>
    </row>
    <row r="60" spans="1:26" ht="33.75" customHeight="1" x14ac:dyDescent="0.2">
      <c r="A60" s="24" t="s">
        <v>83</v>
      </c>
      <c r="B60" s="24" t="s">
        <v>387</v>
      </c>
      <c r="C60" s="24" t="s">
        <v>635</v>
      </c>
      <c r="D60" s="26" t="s">
        <v>843</v>
      </c>
      <c r="E60" s="24" t="s">
        <v>1011</v>
      </c>
      <c r="F60" s="26"/>
      <c r="G60" s="26" t="s">
        <v>404</v>
      </c>
      <c r="H60" s="24">
        <v>3</v>
      </c>
      <c r="I60" s="24" t="s">
        <v>447</v>
      </c>
      <c r="J60" s="103">
        <v>52.08</v>
      </c>
      <c r="K60" s="104">
        <v>1</v>
      </c>
      <c r="L60" s="104">
        <v>0</v>
      </c>
      <c r="M60" s="108" t="s">
        <v>656</v>
      </c>
      <c r="N60" s="24" t="s">
        <v>406</v>
      </c>
      <c r="O60" s="105">
        <v>42599</v>
      </c>
      <c r="P60" s="105">
        <v>42695</v>
      </c>
      <c r="Q60" s="103" t="s">
        <v>644</v>
      </c>
      <c r="R60" s="106" t="s">
        <v>1084</v>
      </c>
      <c r="S60" s="26" t="s">
        <v>412</v>
      </c>
      <c r="T60" s="24" t="s">
        <v>80</v>
      </c>
      <c r="U60" s="107">
        <f t="shared" si="2"/>
        <v>42704</v>
      </c>
      <c r="V60" s="107" t="s">
        <v>1058</v>
      </c>
      <c r="W60" s="107" t="s">
        <v>1028</v>
      </c>
      <c r="X60" s="107" t="s">
        <v>1039</v>
      </c>
      <c r="Y60" s="103">
        <f t="shared" si="6"/>
        <v>52.08</v>
      </c>
      <c r="Z60" s="103">
        <f t="shared" si="7"/>
        <v>0</v>
      </c>
    </row>
    <row r="61" spans="1:26" ht="33.75" customHeight="1" x14ac:dyDescent="0.2">
      <c r="A61" s="24" t="s">
        <v>105</v>
      </c>
      <c r="B61" s="24" t="s">
        <v>387</v>
      </c>
      <c r="C61" s="24" t="s">
        <v>635</v>
      </c>
      <c r="D61" s="26" t="s">
        <v>844</v>
      </c>
      <c r="E61" s="24" t="s">
        <v>1011</v>
      </c>
      <c r="F61" s="26"/>
      <c r="G61" s="26" t="s">
        <v>404</v>
      </c>
      <c r="H61" s="24"/>
      <c r="I61" s="24" t="s">
        <v>471</v>
      </c>
      <c r="J61" s="103">
        <v>214.32</v>
      </c>
      <c r="K61" s="104">
        <v>1</v>
      </c>
      <c r="L61" s="104">
        <v>0</v>
      </c>
      <c r="M61" s="108" t="s">
        <v>104</v>
      </c>
      <c r="N61" s="24" t="s">
        <v>406</v>
      </c>
      <c r="O61" s="105">
        <v>42514</v>
      </c>
      <c r="P61" s="105">
        <v>42612</v>
      </c>
      <c r="Q61" s="103" t="s">
        <v>644</v>
      </c>
      <c r="R61" s="106" t="s">
        <v>472</v>
      </c>
      <c r="S61" s="26" t="s">
        <v>412</v>
      </c>
      <c r="T61" s="24" t="s">
        <v>83</v>
      </c>
      <c r="U61" s="107">
        <f t="shared" si="2"/>
        <v>42613</v>
      </c>
      <c r="V61" s="107" t="s">
        <v>1008</v>
      </c>
      <c r="W61" s="107" t="s">
        <v>1028</v>
      </c>
      <c r="X61" s="107" t="s">
        <v>1039</v>
      </c>
      <c r="Y61" s="103">
        <f t="shared" si="6"/>
        <v>214.32</v>
      </c>
      <c r="Z61" s="103">
        <f t="shared" si="7"/>
        <v>0</v>
      </c>
    </row>
    <row r="62" spans="1:26" ht="33.75" customHeight="1" x14ac:dyDescent="0.2">
      <c r="A62" s="24" t="s">
        <v>238</v>
      </c>
      <c r="B62" s="24" t="s">
        <v>387</v>
      </c>
      <c r="C62" s="24" t="s">
        <v>635</v>
      </c>
      <c r="D62" s="26" t="s">
        <v>845</v>
      </c>
      <c r="E62" s="24" t="s">
        <v>1012</v>
      </c>
      <c r="F62" s="26"/>
      <c r="G62" s="26" t="s">
        <v>404</v>
      </c>
      <c r="H62" s="24"/>
      <c r="I62" s="24" t="s">
        <v>543</v>
      </c>
      <c r="J62" s="103">
        <v>110.03</v>
      </c>
      <c r="K62" s="104">
        <v>1</v>
      </c>
      <c r="L62" s="104">
        <v>0</v>
      </c>
      <c r="M62" s="108" t="s">
        <v>657</v>
      </c>
      <c r="N62" s="24" t="s">
        <v>406</v>
      </c>
      <c r="O62" s="105">
        <v>42493</v>
      </c>
      <c r="P62" s="105">
        <v>42627</v>
      </c>
      <c r="Q62" s="103" t="s">
        <v>644</v>
      </c>
      <c r="R62" s="106" t="s">
        <v>544</v>
      </c>
      <c r="S62" s="26" t="s">
        <v>412</v>
      </c>
      <c r="T62" s="24" t="s">
        <v>105</v>
      </c>
      <c r="U62" s="107">
        <f t="shared" si="2"/>
        <v>42643</v>
      </c>
      <c r="V62" s="107" t="s">
        <v>1008</v>
      </c>
      <c r="W62" s="107" t="s">
        <v>1028</v>
      </c>
      <c r="X62" s="107" t="s">
        <v>1039</v>
      </c>
      <c r="Y62" s="103">
        <f t="shared" si="6"/>
        <v>110.03</v>
      </c>
      <c r="Z62" s="103">
        <f t="shared" si="7"/>
        <v>0</v>
      </c>
    </row>
    <row r="63" spans="1:26" ht="33.75" customHeight="1" x14ac:dyDescent="0.2">
      <c r="A63" s="24" t="s">
        <v>239</v>
      </c>
      <c r="B63" s="24" t="s">
        <v>387</v>
      </c>
      <c r="C63" s="24" t="s">
        <v>635</v>
      </c>
      <c r="D63" s="26" t="s">
        <v>846</v>
      </c>
      <c r="E63" s="24" t="s">
        <v>1012</v>
      </c>
      <c r="F63" s="26"/>
      <c r="G63" s="26" t="s">
        <v>404</v>
      </c>
      <c r="H63" s="24">
        <v>3</v>
      </c>
      <c r="I63" s="24" t="s">
        <v>545</v>
      </c>
      <c r="J63" s="103">
        <v>68.19</v>
      </c>
      <c r="K63" s="104">
        <v>1</v>
      </c>
      <c r="L63" s="104">
        <v>0</v>
      </c>
      <c r="M63" s="108" t="s">
        <v>658</v>
      </c>
      <c r="N63" s="24" t="s">
        <v>406</v>
      </c>
      <c r="O63" s="105">
        <v>42493</v>
      </c>
      <c r="P63" s="105">
        <v>42626</v>
      </c>
      <c r="Q63" s="103" t="s">
        <v>644</v>
      </c>
      <c r="R63" s="106" t="s">
        <v>546</v>
      </c>
      <c r="S63" s="26" t="s">
        <v>412</v>
      </c>
      <c r="T63" s="24" t="s">
        <v>238</v>
      </c>
      <c r="U63" s="107">
        <f t="shared" si="2"/>
        <v>42643</v>
      </c>
      <c r="V63" s="107" t="s">
        <v>1008</v>
      </c>
      <c r="W63" s="107" t="s">
        <v>1031</v>
      </c>
      <c r="X63" s="107" t="s">
        <v>1039</v>
      </c>
      <c r="Y63" s="103">
        <f t="shared" si="6"/>
        <v>68.19</v>
      </c>
      <c r="Z63" s="103">
        <f t="shared" si="7"/>
        <v>0</v>
      </c>
    </row>
    <row r="64" spans="1:26" ht="33.75" customHeight="1" x14ac:dyDescent="0.2">
      <c r="A64" s="24" t="s">
        <v>241</v>
      </c>
      <c r="B64" s="24" t="s">
        <v>387</v>
      </c>
      <c r="C64" s="24" t="s">
        <v>635</v>
      </c>
      <c r="D64" s="26" t="s">
        <v>847</v>
      </c>
      <c r="E64" s="24" t="s">
        <v>1012</v>
      </c>
      <c r="F64" s="26"/>
      <c r="G64" s="26" t="s">
        <v>404</v>
      </c>
      <c r="H64" s="24">
        <v>6</v>
      </c>
      <c r="I64" s="24" t="s">
        <v>240</v>
      </c>
      <c r="J64" s="103">
        <v>3804.6</v>
      </c>
      <c r="K64" s="104">
        <v>1</v>
      </c>
      <c r="L64" s="104">
        <v>0</v>
      </c>
      <c r="M64" s="108" t="s">
        <v>659</v>
      </c>
      <c r="N64" s="24" t="s">
        <v>406</v>
      </c>
      <c r="O64" s="105">
        <v>42493</v>
      </c>
      <c r="P64" s="105">
        <v>42622</v>
      </c>
      <c r="Q64" s="103" t="s">
        <v>644</v>
      </c>
      <c r="R64" s="106" t="s">
        <v>547</v>
      </c>
      <c r="S64" s="26" t="s">
        <v>412</v>
      </c>
      <c r="T64" s="24" t="s">
        <v>239</v>
      </c>
      <c r="U64" s="107">
        <f t="shared" si="2"/>
        <v>42643</v>
      </c>
      <c r="V64" s="107" t="s">
        <v>1008</v>
      </c>
      <c r="W64" s="107" t="s">
        <v>1031</v>
      </c>
      <c r="X64" s="107" t="s">
        <v>1039</v>
      </c>
      <c r="Y64" s="103">
        <f t="shared" si="6"/>
        <v>3804.6</v>
      </c>
      <c r="Z64" s="103">
        <f t="shared" si="7"/>
        <v>0</v>
      </c>
    </row>
    <row r="65" spans="1:26" ht="33.75" customHeight="1" x14ac:dyDescent="0.2">
      <c r="A65" s="24" t="s">
        <v>243</v>
      </c>
      <c r="B65" s="24" t="s">
        <v>387</v>
      </c>
      <c r="C65" s="24" t="s">
        <v>635</v>
      </c>
      <c r="D65" s="26" t="s">
        <v>848</v>
      </c>
      <c r="E65" s="24" t="s">
        <v>1012</v>
      </c>
      <c r="F65" s="26"/>
      <c r="G65" s="26" t="s">
        <v>404</v>
      </c>
      <c r="H65" s="24">
        <v>4</v>
      </c>
      <c r="I65" s="24" t="s">
        <v>242</v>
      </c>
      <c r="J65" s="103">
        <v>779.58</v>
      </c>
      <c r="K65" s="104">
        <v>1</v>
      </c>
      <c r="L65" s="104">
        <v>0</v>
      </c>
      <c r="M65" s="108" t="s">
        <v>660</v>
      </c>
      <c r="N65" s="24" t="s">
        <v>406</v>
      </c>
      <c r="O65" s="105">
        <v>42493</v>
      </c>
      <c r="P65" s="105">
        <v>42549</v>
      </c>
      <c r="Q65" s="103" t="s">
        <v>644</v>
      </c>
      <c r="R65" s="106" t="s">
        <v>435</v>
      </c>
      <c r="S65" s="26" t="s">
        <v>393</v>
      </c>
      <c r="T65" s="24" t="s">
        <v>241</v>
      </c>
      <c r="U65" s="107">
        <f t="shared" si="2"/>
        <v>42551</v>
      </c>
      <c r="V65" s="107" t="s">
        <v>1008</v>
      </c>
      <c r="W65" s="107" t="s">
        <v>1031</v>
      </c>
      <c r="X65" s="107" t="s">
        <v>1039</v>
      </c>
      <c r="Y65" s="103">
        <f t="shared" si="6"/>
        <v>779.58</v>
      </c>
      <c r="Z65" s="103">
        <f t="shared" si="7"/>
        <v>0</v>
      </c>
    </row>
    <row r="66" spans="1:26" ht="33.75" customHeight="1" x14ac:dyDescent="0.2">
      <c r="A66" s="24" t="s">
        <v>246</v>
      </c>
      <c r="B66" s="24" t="s">
        <v>387</v>
      </c>
      <c r="C66" s="24" t="s">
        <v>635</v>
      </c>
      <c r="D66" s="26" t="s">
        <v>849</v>
      </c>
      <c r="E66" s="24" t="s">
        <v>1012</v>
      </c>
      <c r="F66" s="26"/>
      <c r="G66" s="26" t="s">
        <v>404</v>
      </c>
      <c r="H66" s="24"/>
      <c r="I66" s="24" t="s">
        <v>549</v>
      </c>
      <c r="J66" s="103">
        <v>429.07</v>
      </c>
      <c r="K66" s="104">
        <v>1</v>
      </c>
      <c r="L66" s="104">
        <v>0</v>
      </c>
      <c r="M66" s="108" t="s">
        <v>245</v>
      </c>
      <c r="N66" s="24" t="s">
        <v>406</v>
      </c>
      <c r="O66" s="105">
        <v>42493</v>
      </c>
      <c r="P66" s="105">
        <v>43171</v>
      </c>
      <c r="Q66" s="103" t="s">
        <v>644</v>
      </c>
      <c r="R66" s="106" t="s">
        <v>435</v>
      </c>
      <c r="S66" s="26" t="s">
        <v>393</v>
      </c>
      <c r="T66" s="24" t="s">
        <v>243</v>
      </c>
      <c r="U66" s="107">
        <f t="shared" si="2"/>
        <v>43190</v>
      </c>
      <c r="V66" s="107" t="s">
        <v>1008</v>
      </c>
      <c r="W66" s="107" t="s">
        <v>1031</v>
      </c>
      <c r="X66" s="107" t="s">
        <v>1039</v>
      </c>
      <c r="Y66" s="103">
        <f t="shared" si="6"/>
        <v>429.07</v>
      </c>
      <c r="Z66" s="103">
        <f t="shared" si="7"/>
        <v>0</v>
      </c>
    </row>
    <row r="67" spans="1:26" ht="33.75" customHeight="1" x14ac:dyDescent="0.2">
      <c r="A67" s="24" t="s">
        <v>248</v>
      </c>
      <c r="B67" s="24" t="s">
        <v>387</v>
      </c>
      <c r="C67" s="24" t="s">
        <v>635</v>
      </c>
      <c r="D67" s="26" t="s">
        <v>850</v>
      </c>
      <c r="E67" s="24" t="s">
        <v>1012</v>
      </c>
      <c r="F67" s="26"/>
      <c r="G67" s="26" t="s">
        <v>404</v>
      </c>
      <c r="H67" s="24"/>
      <c r="I67" s="24" t="s">
        <v>550</v>
      </c>
      <c r="J67" s="103">
        <v>6.52</v>
      </c>
      <c r="K67" s="104">
        <v>1</v>
      </c>
      <c r="L67" s="104">
        <v>0</v>
      </c>
      <c r="M67" s="108" t="s">
        <v>247</v>
      </c>
      <c r="N67" s="24" t="s">
        <v>406</v>
      </c>
      <c r="O67" s="105">
        <v>42493</v>
      </c>
      <c r="P67" s="105">
        <v>42381</v>
      </c>
      <c r="Q67" s="103" t="s">
        <v>644</v>
      </c>
      <c r="R67" s="106" t="s">
        <v>551</v>
      </c>
      <c r="S67" s="26" t="s">
        <v>412</v>
      </c>
      <c r="T67" s="24" t="s">
        <v>246</v>
      </c>
      <c r="U67" s="107">
        <f>IFERROR(EOMONTH(P67,0),"")</f>
        <v>42400</v>
      </c>
      <c r="V67" s="107" t="s">
        <v>1058</v>
      </c>
      <c r="W67" s="107" t="s">
        <v>1031</v>
      </c>
      <c r="X67" s="107" t="s">
        <v>1039</v>
      </c>
      <c r="Y67" s="103">
        <f t="shared" si="6"/>
        <v>6.52</v>
      </c>
      <c r="Z67" s="103">
        <f t="shared" si="7"/>
        <v>0</v>
      </c>
    </row>
    <row r="68" spans="1:26" ht="33.75" customHeight="1" x14ac:dyDescent="0.2">
      <c r="A68" s="24" t="s">
        <v>249</v>
      </c>
      <c r="B68" s="24" t="s">
        <v>387</v>
      </c>
      <c r="C68" s="24" t="s">
        <v>635</v>
      </c>
      <c r="D68" s="26" t="s">
        <v>851</v>
      </c>
      <c r="E68" s="24" t="s">
        <v>1012</v>
      </c>
      <c r="F68" s="26"/>
      <c r="G68" s="26" t="s">
        <v>404</v>
      </c>
      <c r="H68" s="24">
        <v>2</v>
      </c>
      <c r="I68" s="24" t="s">
        <v>552</v>
      </c>
      <c r="J68" s="103">
        <v>4.63</v>
      </c>
      <c r="K68" s="104">
        <v>1</v>
      </c>
      <c r="L68" s="104">
        <v>0</v>
      </c>
      <c r="M68" s="108" t="s">
        <v>661</v>
      </c>
      <c r="N68" s="24" t="s">
        <v>406</v>
      </c>
      <c r="O68" s="105">
        <v>42493</v>
      </c>
      <c r="P68" s="105">
        <v>42480</v>
      </c>
      <c r="Q68" s="103" t="s">
        <v>644</v>
      </c>
      <c r="R68" s="106" t="s">
        <v>1084</v>
      </c>
      <c r="S68" s="26" t="s">
        <v>412</v>
      </c>
      <c r="T68" s="24" t="s">
        <v>248</v>
      </c>
      <c r="U68" s="107">
        <f t="shared" si="2"/>
        <v>42490</v>
      </c>
      <c r="V68" s="107" t="s">
        <v>1008</v>
      </c>
      <c r="W68" s="107" t="s">
        <v>1031</v>
      </c>
      <c r="X68" s="107" t="s">
        <v>1039</v>
      </c>
      <c r="Y68" s="103">
        <f t="shared" si="6"/>
        <v>4.63</v>
      </c>
      <c r="Z68" s="103">
        <f t="shared" si="7"/>
        <v>0</v>
      </c>
    </row>
    <row r="69" spans="1:26" ht="33.75" customHeight="1" x14ac:dyDescent="0.2">
      <c r="A69" s="24" t="s">
        <v>251</v>
      </c>
      <c r="B69" s="24" t="s">
        <v>387</v>
      </c>
      <c r="C69" s="24" t="s">
        <v>635</v>
      </c>
      <c r="D69" s="26" t="s">
        <v>852</v>
      </c>
      <c r="E69" s="24" t="s">
        <v>1012</v>
      </c>
      <c r="F69" s="26"/>
      <c r="G69" s="26" t="s">
        <v>404</v>
      </c>
      <c r="H69" s="24"/>
      <c r="I69" s="24" t="s">
        <v>553</v>
      </c>
      <c r="J69" s="103">
        <v>7.1</v>
      </c>
      <c r="K69" s="104">
        <v>1</v>
      </c>
      <c r="L69" s="104">
        <v>0</v>
      </c>
      <c r="M69" s="108" t="s">
        <v>250</v>
      </c>
      <c r="N69" s="24" t="s">
        <v>406</v>
      </c>
      <c r="O69" s="105">
        <v>42493</v>
      </c>
      <c r="P69" s="105">
        <v>42612</v>
      </c>
      <c r="Q69" s="103" t="s">
        <v>644</v>
      </c>
      <c r="R69" s="106" t="s">
        <v>554</v>
      </c>
      <c r="S69" s="26" t="s">
        <v>412</v>
      </c>
      <c r="T69" s="24" t="s">
        <v>249</v>
      </c>
      <c r="U69" s="107">
        <f t="shared" si="2"/>
        <v>42613</v>
      </c>
      <c r="V69" s="107" t="s">
        <v>1008</v>
      </c>
      <c r="W69" s="107" t="s">
        <v>1031</v>
      </c>
      <c r="X69" s="107" t="s">
        <v>1039</v>
      </c>
      <c r="Y69" s="103">
        <f t="shared" si="6"/>
        <v>7.1</v>
      </c>
      <c r="Z69" s="103">
        <f t="shared" si="7"/>
        <v>0</v>
      </c>
    </row>
    <row r="70" spans="1:26" ht="33.75" customHeight="1" x14ac:dyDescent="0.2">
      <c r="A70" s="24" t="s">
        <v>268</v>
      </c>
      <c r="B70" s="24" t="s">
        <v>387</v>
      </c>
      <c r="C70" s="24" t="s">
        <v>635</v>
      </c>
      <c r="D70" s="26" t="s">
        <v>853</v>
      </c>
      <c r="E70" s="24" t="s">
        <v>1012</v>
      </c>
      <c r="F70" s="109"/>
      <c r="G70" s="26" t="s">
        <v>404</v>
      </c>
      <c r="H70" s="24"/>
      <c r="I70" s="24" t="s">
        <v>561</v>
      </c>
      <c r="J70" s="103">
        <v>90.98</v>
      </c>
      <c r="K70" s="104">
        <v>1</v>
      </c>
      <c r="L70" s="104">
        <v>0</v>
      </c>
      <c r="M70" s="110" t="s">
        <v>267</v>
      </c>
      <c r="N70" s="24" t="s">
        <v>406</v>
      </c>
      <c r="O70" s="105">
        <v>42563</v>
      </c>
      <c r="P70" s="105">
        <v>42643</v>
      </c>
      <c r="Q70" s="103" t="s">
        <v>644</v>
      </c>
      <c r="R70" s="106" t="s">
        <v>562</v>
      </c>
      <c r="S70" s="26" t="s">
        <v>412</v>
      </c>
      <c r="T70" s="24" t="s">
        <v>251</v>
      </c>
      <c r="U70" s="107">
        <f t="shared" si="2"/>
        <v>42643</v>
      </c>
      <c r="V70" s="107" t="s">
        <v>1008</v>
      </c>
      <c r="W70" s="107" t="s">
        <v>1031</v>
      </c>
      <c r="X70" s="107" t="s">
        <v>1039</v>
      </c>
      <c r="Y70" s="103">
        <f t="shared" si="6"/>
        <v>90.98</v>
      </c>
      <c r="Z70" s="103">
        <f t="shared" si="7"/>
        <v>0</v>
      </c>
    </row>
    <row r="71" spans="1:26" ht="33.75" customHeight="1" x14ac:dyDescent="0.2">
      <c r="A71" s="24" t="s">
        <v>27</v>
      </c>
      <c r="B71" s="24" t="s">
        <v>387</v>
      </c>
      <c r="C71" s="24" t="s">
        <v>635</v>
      </c>
      <c r="D71" s="26" t="s">
        <v>854</v>
      </c>
      <c r="E71" s="24" t="s">
        <v>1010</v>
      </c>
      <c r="F71" s="26"/>
      <c r="G71" s="26" t="s">
        <v>394</v>
      </c>
      <c r="H71" s="24"/>
      <c r="I71" s="24" t="s">
        <v>391</v>
      </c>
      <c r="J71" s="103">
        <v>0</v>
      </c>
      <c r="K71" s="104">
        <v>1</v>
      </c>
      <c r="L71" s="104">
        <v>0</v>
      </c>
      <c r="M71" s="108" t="s">
        <v>26</v>
      </c>
      <c r="N71" s="24" t="s">
        <v>395</v>
      </c>
      <c r="O71" s="105" t="s">
        <v>31</v>
      </c>
      <c r="P71" s="105" t="s">
        <v>31</v>
      </c>
      <c r="Q71" s="103" t="s">
        <v>391</v>
      </c>
      <c r="R71" s="106" t="s">
        <v>31</v>
      </c>
      <c r="S71" s="26" t="s">
        <v>396</v>
      </c>
      <c r="T71" s="24" t="s">
        <v>268</v>
      </c>
      <c r="U71" s="107" t="str">
        <f t="shared" si="2"/>
        <v/>
      </c>
      <c r="V71" s="107" t="s">
        <v>1008</v>
      </c>
      <c r="W71" s="107" t="s">
        <v>1027</v>
      </c>
      <c r="X71" s="107" t="s">
        <v>1039</v>
      </c>
      <c r="Y71" s="103">
        <f t="shared" si="6"/>
        <v>0</v>
      </c>
      <c r="Z71" s="103">
        <f t="shared" si="7"/>
        <v>0</v>
      </c>
    </row>
    <row r="72" spans="1:26" ht="33.75" customHeight="1" x14ac:dyDescent="0.2">
      <c r="A72" s="24" t="s">
        <v>38</v>
      </c>
      <c r="B72" s="24" t="s">
        <v>387</v>
      </c>
      <c r="C72" s="24" t="s">
        <v>635</v>
      </c>
      <c r="D72" s="26" t="s">
        <v>855</v>
      </c>
      <c r="E72" s="24" t="s">
        <v>1011</v>
      </c>
      <c r="F72" s="26"/>
      <c r="G72" s="26" t="s">
        <v>404</v>
      </c>
      <c r="H72" s="24"/>
      <c r="I72" s="24" t="s">
        <v>411</v>
      </c>
      <c r="J72" s="103">
        <v>182.56</v>
      </c>
      <c r="K72" s="104">
        <v>1</v>
      </c>
      <c r="L72" s="104">
        <v>0</v>
      </c>
      <c r="M72" s="108" t="s">
        <v>37</v>
      </c>
      <c r="N72" s="24" t="s">
        <v>406</v>
      </c>
      <c r="O72" s="105">
        <v>42773</v>
      </c>
      <c r="P72" s="105">
        <v>42937</v>
      </c>
      <c r="Q72" s="103" t="s">
        <v>644</v>
      </c>
      <c r="R72" s="106" t="s">
        <v>1084</v>
      </c>
      <c r="S72" s="26" t="s">
        <v>412</v>
      </c>
      <c r="T72" s="24" t="s">
        <v>27</v>
      </c>
      <c r="U72" s="107">
        <f t="shared" si="2"/>
        <v>42947</v>
      </c>
      <c r="V72" s="107" t="s">
        <v>1008</v>
      </c>
      <c r="W72" s="107" t="s">
        <v>1032</v>
      </c>
      <c r="X72" s="107" t="s">
        <v>1038</v>
      </c>
      <c r="Y72" s="103">
        <f t="shared" si="6"/>
        <v>182.56</v>
      </c>
      <c r="Z72" s="103">
        <f t="shared" si="7"/>
        <v>0</v>
      </c>
    </row>
    <row r="73" spans="1:26" ht="33.75" customHeight="1" x14ac:dyDescent="0.2">
      <c r="A73" s="24" t="s">
        <v>62</v>
      </c>
      <c r="B73" s="24" t="s">
        <v>387</v>
      </c>
      <c r="C73" s="24" t="s">
        <v>635</v>
      </c>
      <c r="D73" s="26" t="s">
        <v>856</v>
      </c>
      <c r="E73" s="24" t="s">
        <v>1011</v>
      </c>
      <c r="F73" s="26"/>
      <c r="G73" s="26" t="s">
        <v>404</v>
      </c>
      <c r="H73" s="24"/>
      <c r="I73" s="24" t="s">
        <v>391</v>
      </c>
      <c r="J73" s="103">
        <v>137.94999999999999</v>
      </c>
      <c r="K73" s="104">
        <v>1</v>
      </c>
      <c r="L73" s="104">
        <v>0</v>
      </c>
      <c r="M73" s="108" t="s">
        <v>61</v>
      </c>
      <c r="N73" s="24" t="s">
        <v>406</v>
      </c>
      <c r="O73" s="105">
        <v>43374</v>
      </c>
      <c r="P73" s="105">
        <v>43466</v>
      </c>
      <c r="Q73" s="103" t="s">
        <v>644</v>
      </c>
      <c r="R73" s="106" t="s">
        <v>31</v>
      </c>
      <c r="S73" s="26" t="s">
        <v>414</v>
      </c>
      <c r="T73" s="24" t="s">
        <v>38</v>
      </c>
      <c r="U73" s="107">
        <f t="shared" si="2"/>
        <v>43496</v>
      </c>
      <c r="V73" s="107" t="s">
        <v>1008</v>
      </c>
      <c r="W73" s="107" t="s">
        <v>1029</v>
      </c>
      <c r="X73" s="107" t="s">
        <v>1039</v>
      </c>
      <c r="Y73" s="103">
        <f t="shared" si="6"/>
        <v>137.94999999999999</v>
      </c>
      <c r="Z73" s="103">
        <f t="shared" si="7"/>
        <v>0</v>
      </c>
    </row>
    <row r="74" spans="1:26" ht="33.75" customHeight="1" x14ac:dyDescent="0.2">
      <c r="A74" s="24" t="s">
        <v>189</v>
      </c>
      <c r="B74" s="24" t="s">
        <v>387</v>
      </c>
      <c r="C74" s="24" t="s">
        <v>635</v>
      </c>
      <c r="D74" s="26" t="s">
        <v>857</v>
      </c>
      <c r="E74" s="24" t="s">
        <v>1012</v>
      </c>
      <c r="F74" s="26"/>
      <c r="G74" s="24" t="s">
        <v>404</v>
      </c>
      <c r="H74" s="24"/>
      <c r="I74" s="24" t="s">
        <v>790</v>
      </c>
      <c r="J74" s="103">
        <v>1680.24</v>
      </c>
      <c r="K74" s="104">
        <v>1</v>
      </c>
      <c r="L74" s="104">
        <v>0</v>
      </c>
      <c r="M74" s="108" t="s">
        <v>188</v>
      </c>
      <c r="N74" s="24" t="s">
        <v>406</v>
      </c>
      <c r="O74" s="105">
        <v>42594</v>
      </c>
      <c r="P74" s="105">
        <v>42718</v>
      </c>
      <c r="Q74" s="103" t="s">
        <v>644</v>
      </c>
      <c r="R74" s="106" t="s">
        <v>435</v>
      </c>
      <c r="S74" s="26" t="s">
        <v>393</v>
      </c>
      <c r="T74" s="24" t="s">
        <v>62</v>
      </c>
      <c r="U74" s="107">
        <f t="shared" si="2"/>
        <v>42735</v>
      </c>
      <c r="V74" s="107" t="s">
        <v>1008</v>
      </c>
      <c r="W74" s="107" t="s">
        <v>1029</v>
      </c>
      <c r="X74" s="107" t="s">
        <v>1039</v>
      </c>
      <c r="Y74" s="103">
        <f t="shared" si="6"/>
        <v>1680.24</v>
      </c>
      <c r="Z74" s="103">
        <f t="shared" si="7"/>
        <v>0</v>
      </c>
    </row>
    <row r="75" spans="1:26" ht="33.75" customHeight="1" x14ac:dyDescent="0.2">
      <c r="A75" s="24" t="s">
        <v>57</v>
      </c>
      <c r="B75" s="24" t="s">
        <v>387</v>
      </c>
      <c r="C75" s="24" t="s">
        <v>635</v>
      </c>
      <c r="D75" s="26" t="s">
        <v>858</v>
      </c>
      <c r="E75" s="24" t="s">
        <v>1011</v>
      </c>
      <c r="F75" s="26"/>
      <c r="G75" s="26" t="s">
        <v>404</v>
      </c>
      <c r="H75" s="24"/>
      <c r="I75" s="24" t="s">
        <v>391</v>
      </c>
      <c r="J75" s="103">
        <v>99.77</v>
      </c>
      <c r="K75" s="104">
        <v>1</v>
      </c>
      <c r="L75" s="104">
        <v>0</v>
      </c>
      <c r="M75" s="108" t="s">
        <v>56</v>
      </c>
      <c r="N75" s="24" t="s">
        <v>406</v>
      </c>
      <c r="O75" s="105">
        <v>43374</v>
      </c>
      <c r="P75" s="105">
        <v>43466</v>
      </c>
      <c r="Q75" s="103" t="s">
        <v>644</v>
      </c>
      <c r="R75" s="106"/>
      <c r="S75" s="26" t="s">
        <v>414</v>
      </c>
      <c r="T75" s="24" t="s">
        <v>189</v>
      </c>
      <c r="U75" s="107">
        <f t="shared" si="2"/>
        <v>43496</v>
      </c>
      <c r="V75" s="107" t="s">
        <v>1008</v>
      </c>
      <c r="W75" s="107" t="s">
        <v>1027</v>
      </c>
      <c r="X75" s="107" t="s">
        <v>1039</v>
      </c>
      <c r="Y75" s="103">
        <f t="shared" si="6"/>
        <v>99.77</v>
      </c>
      <c r="Z75" s="103">
        <f t="shared" si="7"/>
        <v>0</v>
      </c>
    </row>
    <row r="76" spans="1:26" ht="33.75" customHeight="1" x14ac:dyDescent="0.2">
      <c r="A76" s="24" t="s">
        <v>227</v>
      </c>
      <c r="B76" s="24" t="s">
        <v>387</v>
      </c>
      <c r="C76" s="24" t="s">
        <v>635</v>
      </c>
      <c r="D76" s="26" t="s">
        <v>859</v>
      </c>
      <c r="E76" s="24" t="s">
        <v>1012</v>
      </c>
      <c r="F76" s="26"/>
      <c r="G76" s="26" t="s">
        <v>404</v>
      </c>
      <c r="H76" s="24"/>
      <c r="I76" s="24" t="s">
        <v>690</v>
      </c>
      <c r="J76" s="103">
        <v>8.3000000000000007</v>
      </c>
      <c r="K76" s="104">
        <v>1</v>
      </c>
      <c r="L76" s="104">
        <v>0</v>
      </c>
      <c r="M76" s="108" t="s">
        <v>226</v>
      </c>
      <c r="N76" s="24" t="s">
        <v>406</v>
      </c>
      <c r="O76" s="105">
        <v>43190</v>
      </c>
      <c r="P76" s="105">
        <v>43349</v>
      </c>
      <c r="Q76" s="103" t="s">
        <v>644</v>
      </c>
      <c r="R76" s="106" t="s">
        <v>435</v>
      </c>
      <c r="S76" s="26" t="s">
        <v>393</v>
      </c>
      <c r="T76" s="24" t="s">
        <v>57</v>
      </c>
      <c r="U76" s="107">
        <f t="shared" si="2"/>
        <v>43373</v>
      </c>
      <c r="V76" s="107" t="s">
        <v>1008</v>
      </c>
      <c r="W76" s="107" t="s">
        <v>1028</v>
      </c>
      <c r="X76" s="107" t="s">
        <v>1039</v>
      </c>
      <c r="Y76" s="103">
        <f t="shared" si="6"/>
        <v>8.3000000000000007</v>
      </c>
      <c r="Z76" s="103">
        <f t="shared" si="7"/>
        <v>0</v>
      </c>
    </row>
    <row r="77" spans="1:26" ht="33.75" customHeight="1" x14ac:dyDescent="0.2">
      <c r="A77" s="24" t="s">
        <v>125</v>
      </c>
      <c r="B77" s="24" t="s">
        <v>387</v>
      </c>
      <c r="C77" s="24" t="s">
        <v>635</v>
      </c>
      <c r="D77" s="26" t="s">
        <v>860</v>
      </c>
      <c r="E77" s="24" t="s">
        <v>1012</v>
      </c>
      <c r="F77" s="26"/>
      <c r="G77" s="26" t="s">
        <v>404</v>
      </c>
      <c r="H77" s="24"/>
      <c r="I77" s="24"/>
      <c r="J77" s="103">
        <v>937.08</v>
      </c>
      <c r="K77" s="104">
        <v>1</v>
      </c>
      <c r="L77" s="104">
        <v>0</v>
      </c>
      <c r="M77" s="108" t="s">
        <v>124</v>
      </c>
      <c r="N77" s="24" t="s">
        <v>406</v>
      </c>
      <c r="O77" s="105" t="s">
        <v>31</v>
      </c>
      <c r="P77" s="105" t="s">
        <v>31</v>
      </c>
      <c r="Q77" s="103" t="s">
        <v>650</v>
      </c>
      <c r="R77" s="106"/>
      <c r="S77" s="26" t="s">
        <v>414</v>
      </c>
      <c r="T77" s="24" t="s">
        <v>227</v>
      </c>
      <c r="U77" s="107" t="str">
        <f t="shared" si="2"/>
        <v/>
      </c>
      <c r="V77" s="107" t="s">
        <v>1008</v>
      </c>
      <c r="W77" s="107" t="s">
        <v>1027</v>
      </c>
      <c r="X77" s="107" t="s">
        <v>1039</v>
      </c>
      <c r="Y77" s="103">
        <f t="shared" si="6"/>
        <v>937.08</v>
      </c>
      <c r="Z77" s="103">
        <f t="shared" si="7"/>
        <v>0</v>
      </c>
    </row>
    <row r="78" spans="1:26" ht="33.75" customHeight="1" x14ac:dyDescent="0.2">
      <c r="A78" s="24" t="s">
        <v>164</v>
      </c>
      <c r="B78" s="24" t="s">
        <v>387</v>
      </c>
      <c r="C78" s="24" t="s">
        <v>635</v>
      </c>
      <c r="D78" s="26" t="s">
        <v>861</v>
      </c>
      <c r="E78" s="24" t="s">
        <v>1012</v>
      </c>
      <c r="F78" s="26"/>
      <c r="G78" s="26" t="s">
        <v>404</v>
      </c>
      <c r="H78" s="24">
        <v>2</v>
      </c>
      <c r="I78" s="24"/>
      <c r="J78" s="103">
        <v>524.20000000000005</v>
      </c>
      <c r="K78" s="104">
        <v>1</v>
      </c>
      <c r="L78" s="104">
        <v>0</v>
      </c>
      <c r="M78" s="108" t="s">
        <v>662</v>
      </c>
      <c r="N78" s="24" t="s">
        <v>406</v>
      </c>
      <c r="O78" s="105" t="s">
        <v>31</v>
      </c>
      <c r="P78" s="105" t="s">
        <v>31</v>
      </c>
      <c r="Q78" s="103" t="s">
        <v>650</v>
      </c>
      <c r="R78" s="106"/>
      <c r="S78" s="26" t="s">
        <v>414</v>
      </c>
      <c r="T78" s="24" t="s">
        <v>125</v>
      </c>
      <c r="U78" s="107" t="str">
        <f t="shared" si="2"/>
        <v/>
      </c>
      <c r="V78" s="107" t="s">
        <v>1008</v>
      </c>
      <c r="W78" s="107" t="s">
        <v>1027</v>
      </c>
      <c r="X78" s="107" t="s">
        <v>1039</v>
      </c>
      <c r="Y78" s="103">
        <f t="shared" si="6"/>
        <v>524.20000000000005</v>
      </c>
      <c r="Z78" s="103">
        <f t="shared" si="7"/>
        <v>0</v>
      </c>
    </row>
    <row r="79" spans="1:26" ht="33.75" customHeight="1" x14ac:dyDescent="0.2">
      <c r="A79" s="24" t="s">
        <v>68</v>
      </c>
      <c r="B79" s="24" t="s">
        <v>387</v>
      </c>
      <c r="C79" s="24" t="s">
        <v>635</v>
      </c>
      <c r="D79" s="26" t="s">
        <v>862</v>
      </c>
      <c r="E79" s="24" t="s">
        <v>1011</v>
      </c>
      <c r="F79" s="26"/>
      <c r="G79" s="26" t="s">
        <v>404</v>
      </c>
      <c r="H79" s="24"/>
      <c r="I79" s="24" t="s">
        <v>434</v>
      </c>
      <c r="J79" s="103">
        <v>490.67</v>
      </c>
      <c r="K79" s="104">
        <v>1</v>
      </c>
      <c r="L79" s="104">
        <v>0</v>
      </c>
      <c r="M79" s="108" t="s">
        <v>67</v>
      </c>
      <c r="N79" s="24" t="s">
        <v>406</v>
      </c>
      <c r="O79" s="105" t="s">
        <v>31</v>
      </c>
      <c r="P79" s="105">
        <v>42734</v>
      </c>
      <c r="Q79" s="103" t="s">
        <v>644</v>
      </c>
      <c r="R79" s="106" t="s">
        <v>435</v>
      </c>
      <c r="S79" s="26" t="s">
        <v>412</v>
      </c>
      <c r="T79" s="24" t="s">
        <v>164</v>
      </c>
      <c r="U79" s="107">
        <f t="shared" ref="U79:U99" si="8">IFERROR(EOMONTH(P79,0),"")</f>
        <v>42735</v>
      </c>
      <c r="V79" s="107" t="s">
        <v>1008</v>
      </c>
      <c r="W79" s="107" t="s">
        <v>1027</v>
      </c>
      <c r="X79" s="107" t="s">
        <v>1039</v>
      </c>
      <c r="Y79" s="103">
        <f t="shared" si="6"/>
        <v>490.67</v>
      </c>
      <c r="Z79" s="103">
        <f t="shared" si="7"/>
        <v>0</v>
      </c>
    </row>
    <row r="80" spans="1:26" ht="33.75" customHeight="1" x14ac:dyDescent="0.2">
      <c r="A80" s="24" t="s">
        <v>111</v>
      </c>
      <c r="B80" s="24" t="s">
        <v>387</v>
      </c>
      <c r="C80" s="24" t="s">
        <v>635</v>
      </c>
      <c r="D80" s="26" t="s">
        <v>863</v>
      </c>
      <c r="E80" s="24" t="s">
        <v>1011</v>
      </c>
      <c r="F80" s="26"/>
      <c r="G80" s="26" t="s">
        <v>404</v>
      </c>
      <c r="H80" s="24"/>
      <c r="I80" s="24" t="s">
        <v>477</v>
      </c>
      <c r="J80" s="103">
        <v>269.86</v>
      </c>
      <c r="K80" s="104">
        <v>1</v>
      </c>
      <c r="L80" s="104">
        <v>0</v>
      </c>
      <c r="M80" s="108" t="s">
        <v>110</v>
      </c>
      <c r="N80" s="24" t="s">
        <v>406</v>
      </c>
      <c r="O80" s="105">
        <v>42515</v>
      </c>
      <c r="P80" s="105">
        <v>42755</v>
      </c>
      <c r="Q80" s="103" t="s">
        <v>644</v>
      </c>
      <c r="R80" s="106" t="s">
        <v>435</v>
      </c>
      <c r="S80" s="26" t="s">
        <v>412</v>
      </c>
      <c r="T80" s="24" t="s">
        <v>68</v>
      </c>
      <c r="U80" s="107">
        <f t="shared" si="8"/>
        <v>42766</v>
      </c>
      <c r="V80" s="107" t="s">
        <v>1008</v>
      </c>
      <c r="W80" s="107" t="s">
        <v>1028</v>
      </c>
      <c r="X80" s="107" t="s">
        <v>1039</v>
      </c>
      <c r="Y80" s="103">
        <f t="shared" si="6"/>
        <v>269.86</v>
      </c>
      <c r="Z80" s="103">
        <f t="shared" si="7"/>
        <v>0</v>
      </c>
    </row>
    <row r="81" spans="1:26" ht="33.75" customHeight="1" x14ac:dyDescent="0.2">
      <c r="A81" s="24" t="s">
        <v>113</v>
      </c>
      <c r="B81" s="24" t="s">
        <v>387</v>
      </c>
      <c r="C81" s="24" t="s">
        <v>635</v>
      </c>
      <c r="D81" s="26" t="s">
        <v>864</v>
      </c>
      <c r="E81" s="24" t="s">
        <v>1011</v>
      </c>
      <c r="F81" s="26"/>
      <c r="G81" s="26" t="s">
        <v>404</v>
      </c>
      <c r="H81" s="24">
        <v>2</v>
      </c>
      <c r="I81" s="24" t="s">
        <v>112</v>
      </c>
      <c r="J81" s="103">
        <v>97.6</v>
      </c>
      <c r="K81" s="104">
        <v>1</v>
      </c>
      <c r="L81" s="104">
        <v>0</v>
      </c>
      <c r="M81" s="108" t="s">
        <v>783</v>
      </c>
      <c r="N81" s="24" t="s">
        <v>406</v>
      </c>
      <c r="O81" s="105">
        <v>42515</v>
      </c>
      <c r="P81" s="105">
        <v>42727</v>
      </c>
      <c r="Q81" s="103" t="s">
        <v>644</v>
      </c>
      <c r="R81" s="106" t="s">
        <v>435</v>
      </c>
      <c r="S81" s="26" t="s">
        <v>412</v>
      </c>
      <c r="T81" s="24" t="s">
        <v>111</v>
      </c>
      <c r="U81" s="107">
        <f t="shared" si="8"/>
        <v>42735</v>
      </c>
      <c r="V81" s="107" t="s">
        <v>1008</v>
      </c>
      <c r="W81" s="107" t="s">
        <v>1028</v>
      </c>
      <c r="X81" s="107" t="s">
        <v>1039</v>
      </c>
      <c r="Y81" s="103">
        <f t="shared" si="6"/>
        <v>97.6</v>
      </c>
      <c r="Z81" s="103">
        <f t="shared" si="7"/>
        <v>0</v>
      </c>
    </row>
    <row r="82" spans="1:26" ht="33.75" customHeight="1" x14ac:dyDescent="0.2">
      <c r="A82" s="24" t="s">
        <v>231</v>
      </c>
      <c r="B82" s="24" t="s">
        <v>387</v>
      </c>
      <c r="C82" s="24" t="s">
        <v>635</v>
      </c>
      <c r="D82" s="26" t="s">
        <v>865</v>
      </c>
      <c r="E82" s="24" t="s">
        <v>1012</v>
      </c>
      <c r="F82" s="26"/>
      <c r="G82" s="26" t="s">
        <v>404</v>
      </c>
      <c r="H82" s="24"/>
      <c r="I82" s="24" t="s">
        <v>541</v>
      </c>
      <c r="J82" s="103">
        <v>116.28</v>
      </c>
      <c r="K82" s="104">
        <v>1</v>
      </c>
      <c r="L82" s="104">
        <v>0</v>
      </c>
      <c r="M82" s="108" t="s">
        <v>230</v>
      </c>
      <c r="N82" s="24" t="s">
        <v>406</v>
      </c>
      <c r="O82" s="105">
        <v>42756</v>
      </c>
      <c r="P82" s="105">
        <v>42842</v>
      </c>
      <c r="Q82" s="103" t="s">
        <v>644</v>
      </c>
      <c r="R82" s="106" t="s">
        <v>435</v>
      </c>
      <c r="S82" s="26" t="s">
        <v>393</v>
      </c>
      <c r="T82" s="24" t="s">
        <v>113</v>
      </c>
      <c r="U82" s="107">
        <f t="shared" si="8"/>
        <v>42855</v>
      </c>
      <c r="V82" s="107" t="s">
        <v>1008</v>
      </c>
      <c r="W82" s="107" t="s">
        <v>1033</v>
      </c>
      <c r="X82" s="107" t="s">
        <v>1039</v>
      </c>
      <c r="Y82" s="103">
        <f t="shared" si="6"/>
        <v>116.28</v>
      </c>
      <c r="Z82" s="103">
        <f t="shared" si="7"/>
        <v>0</v>
      </c>
    </row>
    <row r="83" spans="1:26" ht="33.75" customHeight="1" x14ac:dyDescent="0.2">
      <c r="A83" s="24" t="s">
        <v>327</v>
      </c>
      <c r="B83" s="24" t="s">
        <v>569</v>
      </c>
      <c r="C83" s="24" t="s">
        <v>635</v>
      </c>
      <c r="D83" s="26" t="s">
        <v>866</v>
      </c>
      <c r="E83" s="24" t="s">
        <v>1013</v>
      </c>
      <c r="F83" s="109"/>
      <c r="G83" s="26" t="s">
        <v>404</v>
      </c>
      <c r="H83" s="24"/>
      <c r="I83" s="24" t="s">
        <v>594</v>
      </c>
      <c r="J83" s="103">
        <v>114.74</v>
      </c>
      <c r="K83" s="104">
        <v>1</v>
      </c>
      <c r="L83" s="104">
        <v>0</v>
      </c>
      <c r="M83" s="110" t="s">
        <v>326</v>
      </c>
      <c r="N83" s="24" t="s">
        <v>406</v>
      </c>
      <c r="O83" s="105">
        <v>42615</v>
      </c>
      <c r="P83" s="105">
        <v>42730</v>
      </c>
      <c r="Q83" s="103" t="s">
        <v>644</v>
      </c>
      <c r="R83" s="106" t="s">
        <v>595</v>
      </c>
      <c r="S83" s="26" t="s">
        <v>412</v>
      </c>
      <c r="T83" s="24" t="s">
        <v>231</v>
      </c>
      <c r="U83" s="107">
        <f t="shared" si="8"/>
        <v>42735</v>
      </c>
      <c r="V83" s="107" t="s">
        <v>1008</v>
      </c>
      <c r="W83" s="107" t="s">
        <v>1027</v>
      </c>
      <c r="X83" s="107" t="s">
        <v>1039</v>
      </c>
      <c r="Y83" s="103">
        <f t="shared" si="6"/>
        <v>114.74</v>
      </c>
      <c r="Z83" s="103">
        <f t="shared" si="7"/>
        <v>0</v>
      </c>
    </row>
    <row r="84" spans="1:26" ht="33.75" customHeight="1" x14ac:dyDescent="0.2">
      <c r="A84" s="24" t="s">
        <v>367</v>
      </c>
      <c r="B84" s="24" t="s">
        <v>610</v>
      </c>
      <c r="C84" s="24" t="s">
        <v>635</v>
      </c>
      <c r="D84" s="26" t="s">
        <v>867</v>
      </c>
      <c r="E84" s="24" t="s">
        <v>1013</v>
      </c>
      <c r="F84" s="109"/>
      <c r="G84" s="26" t="s">
        <v>422</v>
      </c>
      <c r="H84" s="24"/>
      <c r="I84" s="24" t="s">
        <v>1131</v>
      </c>
      <c r="J84" s="103">
        <v>96.06</v>
      </c>
      <c r="K84" s="104">
        <v>1</v>
      </c>
      <c r="L84" s="104">
        <v>0</v>
      </c>
      <c r="M84" s="110" t="s">
        <v>366</v>
      </c>
      <c r="N84" s="24" t="s">
        <v>395</v>
      </c>
      <c r="O84" s="105">
        <v>43221</v>
      </c>
      <c r="P84" s="105">
        <v>43464</v>
      </c>
      <c r="Q84" s="103" t="s">
        <v>391</v>
      </c>
      <c r="R84" s="106"/>
      <c r="S84" s="26" t="s">
        <v>401</v>
      </c>
      <c r="T84" s="24" t="s">
        <v>327</v>
      </c>
      <c r="U84" s="107">
        <f t="shared" si="8"/>
        <v>43465</v>
      </c>
      <c r="V84" s="107" t="s">
        <v>1008</v>
      </c>
      <c r="W84" s="107" t="s">
        <v>569</v>
      </c>
      <c r="X84" s="107" t="s">
        <v>1039</v>
      </c>
      <c r="Y84" s="103">
        <f t="shared" si="6"/>
        <v>96.06</v>
      </c>
      <c r="Z84" s="103">
        <f t="shared" si="7"/>
        <v>0</v>
      </c>
    </row>
    <row r="85" spans="1:26" ht="33.75" customHeight="1" x14ac:dyDescent="0.2">
      <c r="A85" s="24" t="s">
        <v>82</v>
      </c>
      <c r="B85" s="24" t="s">
        <v>387</v>
      </c>
      <c r="C85" s="24" t="s">
        <v>635</v>
      </c>
      <c r="D85" s="26" t="s">
        <v>868</v>
      </c>
      <c r="E85" s="24" t="s">
        <v>1011</v>
      </c>
      <c r="F85" s="109"/>
      <c r="G85" s="26" t="s">
        <v>394</v>
      </c>
      <c r="H85" s="24"/>
      <c r="I85" s="24" t="s">
        <v>391</v>
      </c>
      <c r="J85" s="103">
        <v>46.9</v>
      </c>
      <c r="K85" s="104">
        <v>1</v>
      </c>
      <c r="L85" s="104">
        <v>0</v>
      </c>
      <c r="M85" s="108" t="s">
        <v>81</v>
      </c>
      <c r="N85" s="24" t="s">
        <v>395</v>
      </c>
      <c r="O85" s="105">
        <v>43374</v>
      </c>
      <c r="P85" s="105">
        <v>43452</v>
      </c>
      <c r="Q85" s="106"/>
      <c r="R85" s="106"/>
      <c r="S85" s="26" t="s">
        <v>414</v>
      </c>
      <c r="T85" s="24" t="s">
        <v>367</v>
      </c>
      <c r="U85" s="107">
        <f t="shared" si="8"/>
        <v>43465</v>
      </c>
      <c r="V85" s="107" t="s">
        <v>1008</v>
      </c>
      <c r="W85" s="107" t="s">
        <v>610</v>
      </c>
      <c r="X85" s="107" t="s">
        <v>1039</v>
      </c>
      <c r="Y85" s="103">
        <f t="shared" si="6"/>
        <v>46.9</v>
      </c>
      <c r="Z85" s="103">
        <f t="shared" si="7"/>
        <v>0</v>
      </c>
    </row>
    <row r="86" spans="1:26" ht="33.75" customHeight="1" x14ac:dyDescent="0.2">
      <c r="A86" s="24" t="s">
        <v>151</v>
      </c>
      <c r="B86" s="24" t="s">
        <v>387</v>
      </c>
      <c r="C86" s="24" t="s">
        <v>635</v>
      </c>
      <c r="D86" s="26" t="s">
        <v>869</v>
      </c>
      <c r="E86" s="24" t="s">
        <v>1012</v>
      </c>
      <c r="F86" s="26"/>
      <c r="G86" s="26" t="s">
        <v>404</v>
      </c>
      <c r="H86" s="24">
        <v>2</v>
      </c>
      <c r="I86" s="24" t="s">
        <v>785</v>
      </c>
      <c r="J86" s="103">
        <v>314.12</v>
      </c>
      <c r="K86" s="104">
        <v>1</v>
      </c>
      <c r="L86" s="104">
        <v>0</v>
      </c>
      <c r="M86" s="108" t="s">
        <v>784</v>
      </c>
      <c r="N86" s="24" t="s">
        <v>406</v>
      </c>
      <c r="O86" s="105">
        <v>42871</v>
      </c>
      <c r="P86" s="105">
        <v>42948</v>
      </c>
      <c r="Q86" s="103" t="s">
        <v>644</v>
      </c>
      <c r="R86" s="106" t="s">
        <v>1084</v>
      </c>
      <c r="S86" s="26" t="s">
        <v>412</v>
      </c>
      <c r="T86" s="24" t="s">
        <v>82</v>
      </c>
      <c r="U86" s="107">
        <f t="shared" si="8"/>
        <v>42978</v>
      </c>
      <c r="V86" s="107" t="s">
        <v>1008</v>
      </c>
      <c r="W86" s="107" t="s">
        <v>1028</v>
      </c>
      <c r="X86" s="107" t="s">
        <v>1039</v>
      </c>
      <c r="Y86" s="103">
        <f t="shared" si="6"/>
        <v>314.12</v>
      </c>
      <c r="Z86" s="103">
        <f t="shared" si="7"/>
        <v>0</v>
      </c>
    </row>
    <row r="87" spans="1:26" ht="33.75" customHeight="1" x14ac:dyDescent="0.2">
      <c r="A87" s="24" t="s">
        <v>276</v>
      </c>
      <c r="B87" s="24" t="s">
        <v>387</v>
      </c>
      <c r="C87" s="24" t="s">
        <v>635</v>
      </c>
      <c r="D87" s="26" t="s">
        <v>870</v>
      </c>
      <c r="E87" s="24" t="s">
        <v>1012</v>
      </c>
      <c r="F87" s="109"/>
      <c r="G87" s="26" t="s">
        <v>794</v>
      </c>
      <c r="H87" s="24"/>
      <c r="I87" s="24" t="s">
        <v>566</v>
      </c>
      <c r="J87" s="103">
        <v>25472.77</v>
      </c>
      <c r="K87" s="104">
        <v>1</v>
      </c>
      <c r="L87" s="104">
        <v>0</v>
      </c>
      <c r="M87" s="110" t="s">
        <v>275</v>
      </c>
      <c r="N87" s="24" t="s">
        <v>390</v>
      </c>
      <c r="O87" s="105">
        <v>42984</v>
      </c>
      <c r="P87" s="105">
        <v>43123</v>
      </c>
      <c r="Q87" s="103"/>
      <c r="R87" s="106" t="s">
        <v>567</v>
      </c>
      <c r="S87" s="26" t="s">
        <v>393</v>
      </c>
      <c r="T87" s="24" t="s">
        <v>151</v>
      </c>
      <c r="U87" s="107">
        <f t="shared" si="8"/>
        <v>43131</v>
      </c>
      <c r="V87" s="107" t="s">
        <v>1008</v>
      </c>
      <c r="W87" s="107" t="s">
        <v>1031</v>
      </c>
      <c r="X87" s="107" t="s">
        <v>1039</v>
      </c>
      <c r="Y87" s="103">
        <f t="shared" si="6"/>
        <v>25472.77</v>
      </c>
      <c r="Z87" s="103">
        <f t="shared" si="7"/>
        <v>0</v>
      </c>
    </row>
    <row r="88" spans="1:26" ht="33.75" customHeight="1" x14ac:dyDescent="0.2">
      <c r="A88" s="24" t="s">
        <v>278</v>
      </c>
      <c r="B88" s="24" t="s">
        <v>387</v>
      </c>
      <c r="C88" s="24" t="s">
        <v>635</v>
      </c>
      <c r="D88" s="26" t="s">
        <v>871</v>
      </c>
      <c r="E88" s="24" t="s">
        <v>1012</v>
      </c>
      <c r="F88" s="109"/>
      <c r="G88" s="26" t="s">
        <v>404</v>
      </c>
      <c r="H88" s="24"/>
      <c r="I88" s="24" t="s">
        <v>689</v>
      </c>
      <c r="J88" s="103">
        <v>1642.74</v>
      </c>
      <c r="K88" s="104">
        <v>1</v>
      </c>
      <c r="L88" s="104">
        <v>0</v>
      </c>
      <c r="M88" s="110" t="s">
        <v>277</v>
      </c>
      <c r="N88" s="24" t="s">
        <v>406</v>
      </c>
      <c r="O88" s="105">
        <v>43071</v>
      </c>
      <c r="P88" s="105">
        <v>43171</v>
      </c>
      <c r="Q88" s="103" t="s">
        <v>644</v>
      </c>
      <c r="R88" s="106" t="s">
        <v>435</v>
      </c>
      <c r="S88" s="26" t="s">
        <v>393</v>
      </c>
      <c r="T88" s="24" t="s">
        <v>276</v>
      </c>
      <c r="U88" s="107">
        <f t="shared" si="8"/>
        <v>43190</v>
      </c>
      <c r="V88" s="107" t="s">
        <v>1058</v>
      </c>
      <c r="W88" s="107" t="s">
        <v>1027</v>
      </c>
      <c r="X88" s="107" t="s">
        <v>1039</v>
      </c>
      <c r="Y88" s="103">
        <f t="shared" si="6"/>
        <v>1642.74</v>
      </c>
      <c r="Z88" s="103">
        <f t="shared" si="7"/>
        <v>0</v>
      </c>
    </row>
    <row r="89" spans="1:26" ht="33.75" customHeight="1" x14ac:dyDescent="0.2">
      <c r="A89" s="24" t="s">
        <v>280</v>
      </c>
      <c r="B89" s="24" t="s">
        <v>387</v>
      </c>
      <c r="C89" s="24" t="s">
        <v>635</v>
      </c>
      <c r="D89" s="26" t="s">
        <v>872</v>
      </c>
      <c r="E89" s="24" t="s">
        <v>1012</v>
      </c>
      <c r="F89" s="109"/>
      <c r="G89" s="26" t="s">
        <v>404</v>
      </c>
      <c r="H89" s="24"/>
      <c r="I89" s="24" t="s">
        <v>791</v>
      </c>
      <c r="J89" s="103">
        <v>2800.03</v>
      </c>
      <c r="K89" s="104">
        <v>1</v>
      </c>
      <c r="L89" s="104">
        <v>0</v>
      </c>
      <c r="M89" s="110" t="s">
        <v>279</v>
      </c>
      <c r="N89" s="24" t="s">
        <v>406</v>
      </c>
      <c r="O89" s="105">
        <v>42978</v>
      </c>
      <c r="P89" s="105">
        <v>43136</v>
      </c>
      <c r="Q89" s="103" t="s">
        <v>644</v>
      </c>
      <c r="R89" s="106" t="s">
        <v>435</v>
      </c>
      <c r="S89" s="26" t="s">
        <v>393</v>
      </c>
      <c r="T89" s="24" t="s">
        <v>278</v>
      </c>
      <c r="U89" s="107">
        <f t="shared" si="8"/>
        <v>43159</v>
      </c>
      <c r="V89" s="107" t="s">
        <v>1058</v>
      </c>
      <c r="W89" s="107" t="s">
        <v>1027</v>
      </c>
      <c r="X89" s="107" t="s">
        <v>1039</v>
      </c>
      <c r="Y89" s="103">
        <f t="shared" si="6"/>
        <v>2800.03</v>
      </c>
      <c r="Z89" s="103">
        <f t="shared" si="7"/>
        <v>0</v>
      </c>
    </row>
    <row r="90" spans="1:26" ht="33.75" customHeight="1" x14ac:dyDescent="0.2">
      <c r="A90" s="24" t="s">
        <v>282</v>
      </c>
      <c r="B90" s="24" t="s">
        <v>387</v>
      </c>
      <c r="C90" s="24" t="s">
        <v>635</v>
      </c>
      <c r="D90" s="26" t="s">
        <v>873</v>
      </c>
      <c r="E90" s="24" t="s">
        <v>1012</v>
      </c>
      <c r="F90" s="109"/>
      <c r="G90" s="26" t="s">
        <v>404</v>
      </c>
      <c r="H90" s="24">
        <v>12</v>
      </c>
      <c r="I90" s="24" t="s">
        <v>568</v>
      </c>
      <c r="J90" s="103">
        <v>826.55</v>
      </c>
      <c r="K90" s="104">
        <v>1</v>
      </c>
      <c r="L90" s="104">
        <v>0</v>
      </c>
      <c r="M90" s="110" t="s">
        <v>281</v>
      </c>
      <c r="N90" s="24" t="s">
        <v>406</v>
      </c>
      <c r="O90" s="105">
        <v>43276</v>
      </c>
      <c r="P90" s="105">
        <v>43403</v>
      </c>
      <c r="Q90" s="103" t="s">
        <v>644</v>
      </c>
      <c r="R90" s="106"/>
      <c r="S90" s="26" t="s">
        <v>401</v>
      </c>
      <c r="T90" s="24" t="s">
        <v>280</v>
      </c>
      <c r="U90" s="107">
        <f t="shared" si="8"/>
        <v>43404</v>
      </c>
      <c r="V90" s="107" t="s">
        <v>1058</v>
      </c>
      <c r="W90" s="107" t="s">
        <v>1027</v>
      </c>
      <c r="X90" s="107" t="s">
        <v>1039</v>
      </c>
      <c r="Y90" s="103">
        <f t="shared" si="6"/>
        <v>826.55</v>
      </c>
      <c r="Z90" s="103">
        <f t="shared" si="7"/>
        <v>0</v>
      </c>
    </row>
    <row r="91" spans="1:26" ht="33.75" customHeight="1" x14ac:dyDescent="0.2">
      <c r="A91" s="24" t="s">
        <v>293</v>
      </c>
      <c r="B91" s="24" t="s">
        <v>387</v>
      </c>
      <c r="C91" s="24" t="s">
        <v>635</v>
      </c>
      <c r="D91" s="26" t="s">
        <v>874</v>
      </c>
      <c r="E91" s="24" t="s">
        <v>1012</v>
      </c>
      <c r="F91" s="109"/>
      <c r="G91" s="26" t="s">
        <v>404</v>
      </c>
      <c r="H91" s="24"/>
      <c r="I91" s="24" t="s">
        <v>391</v>
      </c>
      <c r="J91" s="103">
        <v>1239.9000000000001</v>
      </c>
      <c r="K91" s="104">
        <v>1</v>
      </c>
      <c r="L91" s="104">
        <v>0</v>
      </c>
      <c r="M91" s="110" t="s">
        <v>292</v>
      </c>
      <c r="N91" s="24" t="s">
        <v>406</v>
      </c>
      <c r="O91" s="105">
        <v>43356</v>
      </c>
      <c r="P91" s="105">
        <v>43453</v>
      </c>
      <c r="Q91" s="103" t="s">
        <v>644</v>
      </c>
      <c r="R91" s="106"/>
      <c r="S91" s="26" t="s">
        <v>401</v>
      </c>
      <c r="T91" s="24" t="s">
        <v>282</v>
      </c>
      <c r="U91" s="107">
        <f t="shared" si="8"/>
        <v>43465</v>
      </c>
      <c r="V91" s="107" t="s">
        <v>1008</v>
      </c>
      <c r="W91" s="107" t="s">
        <v>1027</v>
      </c>
      <c r="X91" s="107" t="s">
        <v>1039</v>
      </c>
      <c r="Y91" s="103">
        <f t="shared" si="6"/>
        <v>1239.9000000000001</v>
      </c>
      <c r="Z91" s="103">
        <f t="shared" si="7"/>
        <v>0</v>
      </c>
    </row>
    <row r="92" spans="1:26" ht="33.75" customHeight="1" x14ac:dyDescent="0.2">
      <c r="A92" s="24" t="s">
        <v>295</v>
      </c>
      <c r="B92" s="24" t="s">
        <v>387</v>
      </c>
      <c r="C92" s="24" t="s">
        <v>635</v>
      </c>
      <c r="D92" s="26" t="s">
        <v>875</v>
      </c>
      <c r="E92" s="24" t="s">
        <v>1012</v>
      </c>
      <c r="F92" s="109"/>
      <c r="G92" s="26" t="s">
        <v>404</v>
      </c>
      <c r="H92" s="24"/>
      <c r="I92" s="24" t="s">
        <v>391</v>
      </c>
      <c r="J92" s="103">
        <v>2157.48</v>
      </c>
      <c r="K92" s="104">
        <v>1</v>
      </c>
      <c r="L92" s="104">
        <v>0</v>
      </c>
      <c r="M92" s="110" t="s">
        <v>294</v>
      </c>
      <c r="N92" s="24" t="s">
        <v>406</v>
      </c>
      <c r="O92" s="105">
        <v>43374</v>
      </c>
      <c r="P92" s="105">
        <v>43466</v>
      </c>
      <c r="Q92" s="103" t="s">
        <v>644</v>
      </c>
      <c r="R92" s="106"/>
      <c r="S92" s="26" t="s">
        <v>414</v>
      </c>
      <c r="T92" s="24" t="s">
        <v>293</v>
      </c>
      <c r="U92" s="107">
        <f t="shared" si="8"/>
        <v>43496</v>
      </c>
      <c r="V92" s="107" t="s">
        <v>1008</v>
      </c>
      <c r="W92" s="107" t="s">
        <v>1027</v>
      </c>
      <c r="X92" s="107" t="s">
        <v>1039</v>
      </c>
      <c r="Y92" s="103">
        <f t="shared" si="6"/>
        <v>2157.48</v>
      </c>
      <c r="Z92" s="103">
        <f t="shared" si="7"/>
        <v>0</v>
      </c>
    </row>
    <row r="93" spans="1:26" ht="33.75" customHeight="1" x14ac:dyDescent="0.2">
      <c r="A93" s="24" t="s">
        <v>233</v>
      </c>
      <c r="B93" s="24" t="s">
        <v>387</v>
      </c>
      <c r="C93" s="24" t="s">
        <v>635</v>
      </c>
      <c r="D93" s="26" t="s">
        <v>876</v>
      </c>
      <c r="E93" s="24" t="s">
        <v>1012</v>
      </c>
      <c r="F93" s="26"/>
      <c r="G93" s="26" t="s">
        <v>404</v>
      </c>
      <c r="H93" s="24"/>
      <c r="I93" s="24" t="s">
        <v>542</v>
      </c>
      <c r="J93" s="103">
        <v>438.54</v>
      </c>
      <c r="K93" s="104">
        <v>1</v>
      </c>
      <c r="L93" s="104">
        <v>0</v>
      </c>
      <c r="M93" s="108" t="s">
        <v>232</v>
      </c>
      <c r="N93" s="24" t="s">
        <v>406</v>
      </c>
      <c r="O93" s="105">
        <v>43008</v>
      </c>
      <c r="P93" s="105">
        <v>43076</v>
      </c>
      <c r="Q93" s="103" t="s">
        <v>644</v>
      </c>
      <c r="R93" s="106" t="s">
        <v>435</v>
      </c>
      <c r="S93" s="26" t="s">
        <v>412</v>
      </c>
      <c r="T93" s="24" t="s">
        <v>295</v>
      </c>
      <c r="U93" s="107">
        <f t="shared" si="8"/>
        <v>43100</v>
      </c>
      <c r="V93" s="107" t="s">
        <v>1008</v>
      </c>
      <c r="W93" s="107" t="s">
        <v>1027</v>
      </c>
      <c r="X93" s="107" t="s">
        <v>1039</v>
      </c>
      <c r="Y93" s="103">
        <f t="shared" si="6"/>
        <v>438.54</v>
      </c>
      <c r="Z93" s="103">
        <f t="shared" si="7"/>
        <v>0</v>
      </c>
    </row>
    <row r="94" spans="1:26" ht="33.75" customHeight="1" x14ac:dyDescent="0.2">
      <c r="A94" s="24" t="s">
        <v>330</v>
      </c>
      <c r="B94" s="24" t="s">
        <v>569</v>
      </c>
      <c r="C94" s="24" t="s">
        <v>635</v>
      </c>
      <c r="D94" s="26" t="s">
        <v>877</v>
      </c>
      <c r="E94" s="24" t="s">
        <v>1013</v>
      </c>
      <c r="F94" s="109"/>
      <c r="G94" s="26" t="s">
        <v>404</v>
      </c>
      <c r="H94" s="24">
        <v>8</v>
      </c>
      <c r="I94" s="24" t="s">
        <v>597</v>
      </c>
      <c r="J94" s="103">
        <v>570.82000000000005</v>
      </c>
      <c r="K94" s="104">
        <v>1</v>
      </c>
      <c r="L94" s="104">
        <v>0</v>
      </c>
      <c r="M94" s="110" t="s">
        <v>663</v>
      </c>
      <c r="N94" s="24" t="s">
        <v>406</v>
      </c>
      <c r="O94" s="105">
        <v>43215</v>
      </c>
      <c r="P94" s="105">
        <v>43403</v>
      </c>
      <c r="Q94" s="103" t="s">
        <v>644</v>
      </c>
      <c r="R94" s="106"/>
      <c r="S94" s="26" t="s">
        <v>401</v>
      </c>
      <c r="T94" s="24" t="s">
        <v>233</v>
      </c>
      <c r="U94" s="107">
        <f t="shared" si="8"/>
        <v>43404</v>
      </c>
      <c r="V94" s="107" t="s">
        <v>1058</v>
      </c>
      <c r="W94" s="107" t="s">
        <v>1027</v>
      </c>
      <c r="X94" s="107" t="s">
        <v>1039</v>
      </c>
      <c r="Y94" s="103">
        <f t="shared" si="6"/>
        <v>570.82000000000005</v>
      </c>
      <c r="Z94" s="103">
        <f t="shared" si="7"/>
        <v>0</v>
      </c>
    </row>
    <row r="95" spans="1:26" ht="33.75" customHeight="1" x14ac:dyDescent="0.2">
      <c r="A95" s="24" t="s">
        <v>244</v>
      </c>
      <c r="B95" s="24" t="s">
        <v>387</v>
      </c>
      <c r="C95" s="24" t="s">
        <v>635</v>
      </c>
      <c r="D95" s="26" t="s">
        <v>878</v>
      </c>
      <c r="E95" s="24" t="s">
        <v>1012</v>
      </c>
      <c r="F95" s="26"/>
      <c r="G95" s="26" t="s">
        <v>394</v>
      </c>
      <c r="H95" s="24"/>
      <c r="I95" s="24" t="s">
        <v>548</v>
      </c>
      <c r="J95" s="103">
        <v>42.85</v>
      </c>
      <c r="K95" s="104">
        <v>1</v>
      </c>
      <c r="L95" s="104">
        <v>0</v>
      </c>
      <c r="M95" s="108" t="s">
        <v>776</v>
      </c>
      <c r="N95" s="24" t="s">
        <v>395</v>
      </c>
      <c r="O95" s="105">
        <v>42824</v>
      </c>
      <c r="P95" s="105">
        <v>43375</v>
      </c>
      <c r="Q95" s="103" t="s">
        <v>391</v>
      </c>
      <c r="R95" s="106" t="s">
        <v>435</v>
      </c>
      <c r="S95" s="26" t="s">
        <v>393</v>
      </c>
      <c r="T95" s="24" t="s">
        <v>330</v>
      </c>
      <c r="U95" s="107">
        <f t="shared" si="8"/>
        <v>43404</v>
      </c>
      <c r="V95" s="107" t="s">
        <v>1008</v>
      </c>
      <c r="W95" s="107" t="s">
        <v>569</v>
      </c>
      <c r="X95" s="107" t="s">
        <v>1039</v>
      </c>
      <c r="Y95" s="103">
        <f t="shared" si="6"/>
        <v>42.85</v>
      </c>
      <c r="Z95" s="103">
        <f t="shared" si="7"/>
        <v>0</v>
      </c>
    </row>
    <row r="96" spans="1:26" ht="33.75" customHeight="1" x14ac:dyDescent="0.2">
      <c r="A96" s="24" t="s">
        <v>77</v>
      </c>
      <c r="B96" s="24" t="s">
        <v>387</v>
      </c>
      <c r="C96" s="24" t="s">
        <v>635</v>
      </c>
      <c r="D96" s="26" t="s">
        <v>879</v>
      </c>
      <c r="E96" s="24" t="s">
        <v>1011</v>
      </c>
      <c r="F96" s="26"/>
      <c r="G96" s="26" t="s">
        <v>402</v>
      </c>
      <c r="H96" s="24"/>
      <c r="I96" s="24" t="s">
        <v>648</v>
      </c>
      <c r="J96" s="103">
        <v>17.48</v>
      </c>
      <c r="K96" s="104">
        <v>1</v>
      </c>
      <c r="L96" s="104">
        <v>0</v>
      </c>
      <c r="M96" s="108" t="s">
        <v>777</v>
      </c>
      <c r="N96" s="24" t="s">
        <v>390</v>
      </c>
      <c r="O96" s="105">
        <v>42940</v>
      </c>
      <c r="P96" s="105">
        <v>43195</v>
      </c>
      <c r="Q96" s="103" t="s">
        <v>391</v>
      </c>
      <c r="R96" s="106" t="s">
        <v>1084</v>
      </c>
      <c r="S96" s="26" t="s">
        <v>412</v>
      </c>
      <c r="T96" s="24" t="s">
        <v>244</v>
      </c>
      <c r="U96" s="107">
        <f t="shared" si="8"/>
        <v>43220</v>
      </c>
      <c r="V96" s="107" t="s">
        <v>1008</v>
      </c>
      <c r="W96" s="107" t="s">
        <v>1031</v>
      </c>
      <c r="X96" s="107" t="s">
        <v>1039</v>
      </c>
      <c r="Y96" s="103">
        <f t="shared" si="6"/>
        <v>17.48</v>
      </c>
      <c r="Z96" s="103">
        <f t="shared" si="7"/>
        <v>0</v>
      </c>
    </row>
    <row r="97" spans="1:26" ht="33.75" customHeight="1" x14ac:dyDescent="0.2">
      <c r="A97" s="24" t="s">
        <v>85</v>
      </c>
      <c r="B97" s="24" t="s">
        <v>387</v>
      </c>
      <c r="C97" s="24" t="s">
        <v>635</v>
      </c>
      <c r="D97" s="26" t="s">
        <v>880</v>
      </c>
      <c r="E97" s="24" t="s">
        <v>1011</v>
      </c>
      <c r="F97" s="26"/>
      <c r="G97" s="26" t="s">
        <v>404</v>
      </c>
      <c r="H97" s="24"/>
      <c r="I97" s="24" t="s">
        <v>448</v>
      </c>
      <c r="J97" s="103">
        <v>359.74</v>
      </c>
      <c r="K97" s="104">
        <v>1</v>
      </c>
      <c r="L97" s="104">
        <v>0</v>
      </c>
      <c r="M97" s="108" t="s">
        <v>84</v>
      </c>
      <c r="N97" s="24" t="s">
        <v>406</v>
      </c>
      <c r="O97" s="105">
        <v>42651</v>
      </c>
      <c r="P97" s="105">
        <v>42832</v>
      </c>
      <c r="Q97" s="103" t="s">
        <v>651</v>
      </c>
      <c r="R97" s="106" t="s">
        <v>435</v>
      </c>
      <c r="S97" s="26" t="s">
        <v>412</v>
      </c>
      <c r="T97" s="24" t="s">
        <v>77</v>
      </c>
      <c r="U97" s="107">
        <f t="shared" si="8"/>
        <v>42855</v>
      </c>
      <c r="V97" s="107" t="s">
        <v>1058</v>
      </c>
      <c r="W97" s="107" t="s">
        <v>1028</v>
      </c>
      <c r="X97" s="107" t="s">
        <v>1039</v>
      </c>
      <c r="Y97" s="103">
        <f t="shared" si="6"/>
        <v>359.74</v>
      </c>
      <c r="Z97" s="103">
        <f t="shared" si="7"/>
        <v>0</v>
      </c>
    </row>
    <row r="98" spans="1:26" ht="33.75" customHeight="1" x14ac:dyDescent="0.2">
      <c r="A98" s="24" t="s">
        <v>87</v>
      </c>
      <c r="B98" s="24" t="s">
        <v>387</v>
      </c>
      <c r="C98" s="24" t="s">
        <v>635</v>
      </c>
      <c r="D98" s="26" t="s">
        <v>881</v>
      </c>
      <c r="E98" s="24" t="s">
        <v>1011</v>
      </c>
      <c r="F98" s="26"/>
      <c r="G98" s="26" t="s">
        <v>404</v>
      </c>
      <c r="H98" s="24"/>
      <c r="I98" s="24" t="s">
        <v>391</v>
      </c>
      <c r="J98" s="103">
        <v>166.79</v>
      </c>
      <c r="K98" s="104">
        <v>1</v>
      </c>
      <c r="L98" s="104">
        <v>0</v>
      </c>
      <c r="M98" s="108" t="s">
        <v>86</v>
      </c>
      <c r="N98" s="24" t="s">
        <v>406</v>
      </c>
      <c r="O98" s="105">
        <v>43374</v>
      </c>
      <c r="P98" s="105">
        <v>43453</v>
      </c>
      <c r="Q98" s="103" t="s">
        <v>644</v>
      </c>
      <c r="R98" s="106"/>
      <c r="S98" s="26" t="s">
        <v>414</v>
      </c>
      <c r="T98" s="24" t="s">
        <v>85</v>
      </c>
      <c r="U98" s="107">
        <f t="shared" si="8"/>
        <v>43465</v>
      </c>
      <c r="V98" s="107" t="s">
        <v>1058</v>
      </c>
      <c r="W98" s="107" t="s">
        <v>1028</v>
      </c>
      <c r="X98" s="107" t="s">
        <v>1039</v>
      </c>
      <c r="Y98" s="103">
        <f t="shared" si="6"/>
        <v>166.79</v>
      </c>
      <c r="Z98" s="103">
        <f t="shared" si="7"/>
        <v>0</v>
      </c>
    </row>
    <row r="99" spans="1:26" ht="33.75" customHeight="1" x14ac:dyDescent="0.2">
      <c r="A99" s="24" t="s">
        <v>116</v>
      </c>
      <c r="B99" s="24" t="s">
        <v>387</v>
      </c>
      <c r="C99" s="24" t="s">
        <v>635</v>
      </c>
      <c r="D99" s="26" t="s">
        <v>1055</v>
      </c>
      <c r="E99" s="24" t="s">
        <v>1012</v>
      </c>
      <c r="F99" s="26"/>
      <c r="G99" s="26" t="s">
        <v>404</v>
      </c>
      <c r="H99" s="24"/>
      <c r="I99" s="24" t="s">
        <v>391</v>
      </c>
      <c r="J99" s="103">
        <v>550.01</v>
      </c>
      <c r="K99" s="104">
        <v>1</v>
      </c>
      <c r="L99" s="104">
        <v>0</v>
      </c>
      <c r="M99" s="104" t="s">
        <v>1123</v>
      </c>
      <c r="N99" s="24" t="s">
        <v>406</v>
      </c>
      <c r="O99" s="105">
        <v>43405</v>
      </c>
      <c r="P99" s="105">
        <v>43497</v>
      </c>
      <c r="Q99" s="103" t="s">
        <v>644</v>
      </c>
      <c r="R99" s="106"/>
      <c r="S99" s="26" t="s">
        <v>414</v>
      </c>
      <c r="T99" s="24" t="s">
        <v>87</v>
      </c>
      <c r="U99" s="107">
        <f t="shared" si="8"/>
        <v>43524</v>
      </c>
      <c r="V99" s="107" t="s">
        <v>1009</v>
      </c>
      <c r="W99" s="107" t="s">
        <v>1028</v>
      </c>
      <c r="X99" s="107" t="s">
        <v>1039</v>
      </c>
      <c r="Y99" s="103">
        <f t="shared" si="6"/>
        <v>550.01</v>
      </c>
      <c r="Z99" s="103">
        <f t="shared" si="7"/>
        <v>0</v>
      </c>
    </row>
    <row r="100" spans="1:26" ht="33.75" customHeight="1" x14ac:dyDescent="0.2">
      <c r="A100" s="24" t="s">
        <v>117</v>
      </c>
      <c r="B100" s="24" t="s">
        <v>387</v>
      </c>
      <c r="C100" s="24" t="s">
        <v>635</v>
      </c>
      <c r="D100" s="26" t="s">
        <v>883</v>
      </c>
      <c r="E100" s="24" t="s">
        <v>1011</v>
      </c>
      <c r="F100" s="26"/>
      <c r="G100" s="26" t="s">
        <v>404</v>
      </c>
      <c r="H100" s="24"/>
      <c r="I100" s="24" t="s">
        <v>391</v>
      </c>
      <c r="J100" s="103">
        <v>8.9700000000000006</v>
      </c>
      <c r="K100" s="104">
        <v>1</v>
      </c>
      <c r="L100" s="104">
        <v>0</v>
      </c>
      <c r="M100" s="108" t="s">
        <v>1124</v>
      </c>
      <c r="N100" s="24" t="s">
        <v>406</v>
      </c>
      <c r="O100" s="105">
        <v>43374</v>
      </c>
      <c r="P100" s="105">
        <v>43453</v>
      </c>
      <c r="Q100" s="103" t="s">
        <v>644</v>
      </c>
      <c r="R100" s="106"/>
      <c r="S100" s="26" t="s">
        <v>414</v>
      </c>
      <c r="T100" s="24" t="s">
        <v>717</v>
      </c>
      <c r="U100" s="107">
        <v>43465</v>
      </c>
      <c r="V100" s="107" t="s">
        <v>1009</v>
      </c>
      <c r="W100" s="107" t="s">
        <v>569</v>
      </c>
      <c r="X100" s="107" t="s">
        <v>1039</v>
      </c>
      <c r="Y100" s="103">
        <f t="shared" si="6"/>
        <v>8.9700000000000006</v>
      </c>
      <c r="Z100" s="103">
        <f t="shared" si="7"/>
        <v>0</v>
      </c>
    </row>
    <row r="101" spans="1:26" ht="33.75" customHeight="1" x14ac:dyDescent="0.2">
      <c r="A101" s="24" t="s">
        <v>131</v>
      </c>
      <c r="B101" s="24" t="s">
        <v>387</v>
      </c>
      <c r="C101" s="24" t="s">
        <v>635</v>
      </c>
      <c r="D101" s="26" t="s">
        <v>884</v>
      </c>
      <c r="E101" s="24" t="s">
        <v>1012</v>
      </c>
      <c r="F101" s="26"/>
      <c r="G101" s="26" t="s">
        <v>404</v>
      </c>
      <c r="H101" s="24">
        <v>2</v>
      </c>
      <c r="I101" s="24" t="s">
        <v>391</v>
      </c>
      <c r="J101" s="103">
        <v>212.15</v>
      </c>
      <c r="K101" s="104">
        <v>1</v>
      </c>
      <c r="L101" s="104">
        <v>0</v>
      </c>
      <c r="M101" s="108" t="s">
        <v>786</v>
      </c>
      <c r="N101" s="24" t="s">
        <v>406</v>
      </c>
      <c r="O101" s="105">
        <v>43405</v>
      </c>
      <c r="P101" s="105">
        <v>43497</v>
      </c>
      <c r="Q101" s="103" t="s">
        <v>644</v>
      </c>
      <c r="R101" s="106"/>
      <c r="S101" s="26" t="s">
        <v>414</v>
      </c>
      <c r="T101" s="24" t="s">
        <v>117</v>
      </c>
      <c r="U101" s="107">
        <f t="shared" ref="U101:U145" si="9">IFERROR(EOMONTH(P101,0),"")</f>
        <v>43524</v>
      </c>
      <c r="V101" s="107" t="s">
        <v>1009</v>
      </c>
      <c r="W101" s="107" t="s">
        <v>1028</v>
      </c>
      <c r="X101" s="107" t="s">
        <v>1039</v>
      </c>
      <c r="Y101" s="103">
        <f t="shared" si="6"/>
        <v>212.15</v>
      </c>
      <c r="Z101" s="103">
        <f t="shared" si="7"/>
        <v>0</v>
      </c>
    </row>
    <row r="102" spans="1:26" ht="33.75" customHeight="1" x14ac:dyDescent="0.2">
      <c r="A102" s="24" t="s">
        <v>156</v>
      </c>
      <c r="B102" s="24" t="s">
        <v>387</v>
      </c>
      <c r="C102" s="24" t="s">
        <v>635</v>
      </c>
      <c r="D102" s="26" t="s">
        <v>885</v>
      </c>
      <c r="E102" s="24" t="s">
        <v>1012</v>
      </c>
      <c r="F102" s="26"/>
      <c r="G102" s="26" t="s">
        <v>404</v>
      </c>
      <c r="H102" s="24">
        <v>2</v>
      </c>
      <c r="I102" s="24" t="s">
        <v>391</v>
      </c>
      <c r="J102" s="103">
        <v>416.93</v>
      </c>
      <c r="K102" s="104">
        <v>1</v>
      </c>
      <c r="L102" s="104">
        <v>0</v>
      </c>
      <c r="M102" s="108" t="s">
        <v>664</v>
      </c>
      <c r="N102" s="24" t="s">
        <v>406</v>
      </c>
      <c r="O102" s="105">
        <v>43405</v>
      </c>
      <c r="P102" s="105">
        <v>43497</v>
      </c>
      <c r="Q102" s="103" t="s">
        <v>644</v>
      </c>
      <c r="R102" s="106"/>
      <c r="S102" s="26" t="s">
        <v>414</v>
      </c>
      <c r="T102" s="24" t="s">
        <v>131</v>
      </c>
      <c r="U102" s="107">
        <f t="shared" si="9"/>
        <v>43524</v>
      </c>
      <c r="V102" s="107" t="s">
        <v>1007</v>
      </c>
      <c r="W102" s="107" t="s">
        <v>1031</v>
      </c>
      <c r="X102" s="107" t="s">
        <v>1039</v>
      </c>
      <c r="Y102" s="103">
        <f t="shared" si="6"/>
        <v>416.93</v>
      </c>
      <c r="Z102" s="103">
        <f t="shared" si="7"/>
        <v>0</v>
      </c>
    </row>
    <row r="103" spans="1:26" ht="33.75" customHeight="1" x14ac:dyDescent="0.2">
      <c r="A103" s="24" t="s">
        <v>159</v>
      </c>
      <c r="B103" s="24" t="s">
        <v>387</v>
      </c>
      <c r="C103" s="24" t="s">
        <v>635</v>
      </c>
      <c r="D103" s="26" t="s">
        <v>1056</v>
      </c>
      <c r="E103" s="24" t="s">
        <v>1012</v>
      </c>
      <c r="F103" s="26"/>
      <c r="G103" s="26" t="s">
        <v>404</v>
      </c>
      <c r="H103" s="24"/>
      <c r="I103" s="24"/>
      <c r="J103" s="103">
        <v>133.84</v>
      </c>
      <c r="K103" s="104">
        <v>1</v>
      </c>
      <c r="L103" s="104">
        <v>0</v>
      </c>
      <c r="M103" s="104" t="s">
        <v>1125</v>
      </c>
      <c r="N103" s="24" t="s">
        <v>406</v>
      </c>
      <c r="O103" s="105">
        <v>43374</v>
      </c>
      <c r="P103" s="105">
        <v>43466</v>
      </c>
      <c r="Q103" s="103" t="s">
        <v>644</v>
      </c>
      <c r="R103" s="106"/>
      <c r="S103" s="26" t="s">
        <v>414</v>
      </c>
      <c r="T103" s="24" t="s">
        <v>156</v>
      </c>
      <c r="U103" s="107">
        <f t="shared" si="9"/>
        <v>43496</v>
      </c>
      <c r="V103" s="107" t="s">
        <v>1007</v>
      </c>
      <c r="W103" s="107" t="s">
        <v>1031</v>
      </c>
      <c r="X103" s="107" t="s">
        <v>1039</v>
      </c>
      <c r="Y103" s="103">
        <f t="shared" si="6"/>
        <v>133.84</v>
      </c>
      <c r="Z103" s="103">
        <f t="shared" si="7"/>
        <v>0</v>
      </c>
    </row>
    <row r="104" spans="1:26" ht="33.75" customHeight="1" x14ac:dyDescent="0.2">
      <c r="A104" s="24" t="s">
        <v>183</v>
      </c>
      <c r="B104" s="24" t="s">
        <v>387</v>
      </c>
      <c r="C104" s="24" t="s">
        <v>635</v>
      </c>
      <c r="D104" s="26" t="s">
        <v>887</v>
      </c>
      <c r="E104" s="24" t="s">
        <v>1012</v>
      </c>
      <c r="F104" s="26"/>
      <c r="G104" s="26" t="s">
        <v>404</v>
      </c>
      <c r="H104" s="24"/>
      <c r="I104" s="24" t="s">
        <v>101</v>
      </c>
      <c r="J104" s="103">
        <v>430.41</v>
      </c>
      <c r="K104" s="104">
        <v>1</v>
      </c>
      <c r="L104" s="104">
        <v>0</v>
      </c>
      <c r="M104" s="108" t="s">
        <v>206</v>
      </c>
      <c r="N104" s="24" t="s">
        <v>406</v>
      </c>
      <c r="O104" s="105" t="s">
        <v>31</v>
      </c>
      <c r="P104" s="105">
        <v>43399</v>
      </c>
      <c r="Q104" s="103" t="s">
        <v>650</v>
      </c>
      <c r="R104" s="106" t="s">
        <v>435</v>
      </c>
      <c r="S104" s="26" t="s">
        <v>393</v>
      </c>
      <c r="T104" s="24" t="s">
        <v>159</v>
      </c>
      <c r="U104" s="107">
        <f t="shared" si="9"/>
        <v>43404</v>
      </c>
      <c r="V104" s="107" t="s">
        <v>1009</v>
      </c>
      <c r="W104" s="107" t="s">
        <v>1028</v>
      </c>
      <c r="X104" s="107" t="s">
        <v>1039</v>
      </c>
      <c r="Y104" s="103">
        <f t="shared" si="6"/>
        <v>430.41</v>
      </c>
      <c r="Z104" s="103">
        <f t="shared" si="7"/>
        <v>0</v>
      </c>
    </row>
    <row r="105" spans="1:26" ht="33.75" customHeight="1" x14ac:dyDescent="0.2">
      <c r="A105" s="24" t="s">
        <v>207</v>
      </c>
      <c r="B105" s="24" t="s">
        <v>387</v>
      </c>
      <c r="C105" s="24" t="s">
        <v>635</v>
      </c>
      <c r="D105" s="26" t="s">
        <v>888</v>
      </c>
      <c r="E105" s="24" t="s">
        <v>1012</v>
      </c>
      <c r="F105" s="26"/>
      <c r="G105" s="26" t="s">
        <v>404</v>
      </c>
      <c r="H105" s="24"/>
      <c r="I105" s="24"/>
      <c r="J105" s="103">
        <v>124.15</v>
      </c>
      <c r="K105" s="104">
        <v>1</v>
      </c>
      <c r="L105" s="104">
        <v>0</v>
      </c>
      <c r="M105" s="108" t="s">
        <v>208</v>
      </c>
      <c r="N105" s="24" t="s">
        <v>406</v>
      </c>
      <c r="O105" s="105">
        <v>43435</v>
      </c>
      <c r="P105" s="105">
        <v>43525</v>
      </c>
      <c r="Q105" s="103" t="s">
        <v>650</v>
      </c>
      <c r="R105" s="106"/>
      <c r="S105" s="26" t="s">
        <v>414</v>
      </c>
      <c r="T105" s="24" t="s">
        <v>183</v>
      </c>
      <c r="U105" s="107">
        <f t="shared" si="9"/>
        <v>43555</v>
      </c>
      <c r="V105" s="107" t="s">
        <v>1007</v>
      </c>
      <c r="W105" s="107" t="s">
        <v>1027</v>
      </c>
      <c r="X105" s="107" t="s">
        <v>1039</v>
      </c>
      <c r="Y105" s="103">
        <f t="shared" si="6"/>
        <v>124.15</v>
      </c>
      <c r="Z105" s="103">
        <f t="shared" si="7"/>
        <v>0</v>
      </c>
    </row>
    <row r="106" spans="1:26" ht="33.75" customHeight="1" x14ac:dyDescent="0.2">
      <c r="A106" s="24" t="s">
        <v>209</v>
      </c>
      <c r="B106" s="24" t="s">
        <v>387</v>
      </c>
      <c r="C106" s="24" t="s">
        <v>635</v>
      </c>
      <c r="D106" s="26" t="s">
        <v>889</v>
      </c>
      <c r="E106" s="24" t="s">
        <v>1012</v>
      </c>
      <c r="F106" s="26"/>
      <c r="G106" s="26" t="s">
        <v>404</v>
      </c>
      <c r="H106" s="24"/>
      <c r="I106" s="24" t="s">
        <v>391</v>
      </c>
      <c r="J106" s="103">
        <v>220.71</v>
      </c>
      <c r="K106" s="104">
        <v>1</v>
      </c>
      <c r="L106" s="104">
        <v>0</v>
      </c>
      <c r="M106" s="108" t="s">
        <v>234</v>
      </c>
      <c r="N106" s="24" t="s">
        <v>406</v>
      </c>
      <c r="O106" s="105">
        <v>43374</v>
      </c>
      <c r="P106" s="105">
        <v>43466</v>
      </c>
      <c r="Q106" s="103" t="s">
        <v>644</v>
      </c>
      <c r="R106" s="106"/>
      <c r="S106" s="26" t="s">
        <v>414</v>
      </c>
      <c r="T106" s="24" t="s">
        <v>207</v>
      </c>
      <c r="U106" s="107">
        <f t="shared" si="9"/>
        <v>43496</v>
      </c>
      <c r="V106" s="107" t="s">
        <v>1007</v>
      </c>
      <c r="W106" s="107" t="s">
        <v>1027</v>
      </c>
      <c r="X106" s="107" t="s">
        <v>1039</v>
      </c>
      <c r="Y106" s="103">
        <f t="shared" si="6"/>
        <v>220.71</v>
      </c>
      <c r="Z106" s="103">
        <f t="shared" si="7"/>
        <v>0</v>
      </c>
    </row>
    <row r="107" spans="1:26" ht="33.75" customHeight="1" x14ac:dyDescent="0.2">
      <c r="A107" s="24" t="s">
        <v>235</v>
      </c>
      <c r="B107" s="24" t="s">
        <v>387</v>
      </c>
      <c r="C107" s="24" t="s">
        <v>635</v>
      </c>
      <c r="D107" s="26" t="s">
        <v>890</v>
      </c>
      <c r="E107" s="24" t="s">
        <v>1012</v>
      </c>
      <c r="F107" s="26"/>
      <c r="G107" s="26" t="s">
        <v>404</v>
      </c>
      <c r="H107" s="24"/>
      <c r="I107" s="24" t="s">
        <v>391</v>
      </c>
      <c r="J107" s="103">
        <v>435.85</v>
      </c>
      <c r="K107" s="104">
        <v>1</v>
      </c>
      <c r="L107" s="104">
        <v>0</v>
      </c>
      <c r="M107" s="108" t="s">
        <v>236</v>
      </c>
      <c r="N107" s="24" t="s">
        <v>406</v>
      </c>
      <c r="O107" s="105">
        <v>43374</v>
      </c>
      <c r="P107" s="105">
        <v>43466</v>
      </c>
      <c r="Q107" s="103" t="s">
        <v>644</v>
      </c>
      <c r="R107" s="106"/>
      <c r="S107" s="26" t="s">
        <v>414</v>
      </c>
      <c r="T107" s="24" t="s">
        <v>209</v>
      </c>
      <c r="U107" s="107">
        <f t="shared" si="9"/>
        <v>43496</v>
      </c>
      <c r="V107" s="107" t="s">
        <v>1009</v>
      </c>
      <c r="W107" s="107" t="s">
        <v>1027</v>
      </c>
      <c r="X107" s="107" t="s">
        <v>1039</v>
      </c>
      <c r="Y107" s="103">
        <f t="shared" si="6"/>
        <v>435.85</v>
      </c>
      <c r="Z107" s="103">
        <f t="shared" si="7"/>
        <v>0</v>
      </c>
    </row>
    <row r="108" spans="1:26" ht="33.75" customHeight="1" x14ac:dyDescent="0.2">
      <c r="A108" s="24" t="s">
        <v>237</v>
      </c>
      <c r="B108" s="24" t="s">
        <v>387</v>
      </c>
      <c r="C108" s="24" t="s">
        <v>635</v>
      </c>
      <c r="D108" s="26" t="s">
        <v>891</v>
      </c>
      <c r="E108" s="24" t="s">
        <v>1012</v>
      </c>
      <c r="F108" s="26"/>
      <c r="G108" s="26" t="s">
        <v>404</v>
      </c>
      <c r="H108" s="24">
        <v>5</v>
      </c>
      <c r="I108" s="24" t="s">
        <v>391</v>
      </c>
      <c r="J108" s="103">
        <v>1201.51</v>
      </c>
      <c r="K108" s="104">
        <v>1</v>
      </c>
      <c r="L108" s="104">
        <v>0</v>
      </c>
      <c r="M108" s="108" t="s">
        <v>665</v>
      </c>
      <c r="N108" s="24" t="s">
        <v>406</v>
      </c>
      <c r="O108" s="105">
        <v>43405</v>
      </c>
      <c r="P108" s="105">
        <v>43497</v>
      </c>
      <c r="Q108" s="103" t="s">
        <v>644</v>
      </c>
      <c r="R108" s="106"/>
      <c r="S108" s="26" t="s">
        <v>414</v>
      </c>
      <c r="T108" s="24" t="s">
        <v>235</v>
      </c>
      <c r="U108" s="107">
        <f t="shared" si="9"/>
        <v>43524</v>
      </c>
      <c r="V108" s="107" t="s">
        <v>1007</v>
      </c>
      <c r="W108" s="107" t="s">
        <v>1027</v>
      </c>
      <c r="X108" s="107" t="s">
        <v>1039</v>
      </c>
      <c r="Y108" s="103">
        <f t="shared" si="6"/>
        <v>1201.51</v>
      </c>
      <c r="Z108" s="103">
        <f t="shared" si="7"/>
        <v>0</v>
      </c>
    </row>
    <row r="109" spans="1:26" ht="33.75" customHeight="1" x14ac:dyDescent="0.2">
      <c r="A109" s="24" t="s">
        <v>260</v>
      </c>
      <c r="B109" s="24" t="s">
        <v>387</v>
      </c>
      <c r="C109" s="24" t="s">
        <v>635</v>
      </c>
      <c r="D109" s="26" t="s">
        <v>1067</v>
      </c>
      <c r="E109" s="24" t="s">
        <v>1012</v>
      </c>
      <c r="F109" s="109"/>
      <c r="G109" s="26" t="s">
        <v>404</v>
      </c>
      <c r="H109" s="24">
        <v>4</v>
      </c>
      <c r="I109" s="24" t="s">
        <v>391</v>
      </c>
      <c r="J109" s="103">
        <v>101.53</v>
      </c>
      <c r="K109" s="104">
        <v>1</v>
      </c>
      <c r="L109" s="104">
        <v>0</v>
      </c>
      <c r="M109" s="110" t="s">
        <v>666</v>
      </c>
      <c r="N109" s="24" t="s">
        <v>406</v>
      </c>
      <c r="O109" s="105">
        <v>43405</v>
      </c>
      <c r="P109" s="105">
        <v>43497</v>
      </c>
      <c r="Q109" s="103" t="s">
        <v>644</v>
      </c>
      <c r="R109" s="106"/>
      <c r="S109" s="26" t="s">
        <v>414</v>
      </c>
      <c r="T109" s="24" t="s">
        <v>237</v>
      </c>
      <c r="U109" s="107">
        <f t="shared" si="9"/>
        <v>43524</v>
      </c>
      <c r="V109" s="107" t="s">
        <v>1009</v>
      </c>
      <c r="W109" s="107" t="s">
        <v>1031</v>
      </c>
      <c r="X109" s="107" t="s">
        <v>1039</v>
      </c>
      <c r="Y109" s="103">
        <f t="shared" si="6"/>
        <v>101.53</v>
      </c>
      <c r="Z109" s="103">
        <f t="shared" si="7"/>
        <v>0</v>
      </c>
    </row>
    <row r="110" spans="1:26" ht="33.75" customHeight="1" x14ac:dyDescent="0.2">
      <c r="A110" s="24" t="s">
        <v>261</v>
      </c>
      <c r="B110" s="24" t="s">
        <v>387</v>
      </c>
      <c r="C110" s="24" t="s">
        <v>635</v>
      </c>
      <c r="D110" s="26" t="s">
        <v>1048</v>
      </c>
      <c r="E110" s="24" t="s">
        <v>1012</v>
      </c>
      <c r="F110" s="109"/>
      <c r="G110" s="26" t="s">
        <v>404</v>
      </c>
      <c r="H110" s="24">
        <v>5</v>
      </c>
      <c r="I110" s="24" t="s">
        <v>391</v>
      </c>
      <c r="J110" s="103">
        <v>395.91</v>
      </c>
      <c r="K110" s="104">
        <v>1</v>
      </c>
      <c r="L110" s="104">
        <v>0</v>
      </c>
      <c r="M110" s="110" t="s">
        <v>667</v>
      </c>
      <c r="N110" s="24" t="s">
        <v>406</v>
      </c>
      <c r="O110" s="105">
        <v>43405</v>
      </c>
      <c r="P110" s="105">
        <v>43497</v>
      </c>
      <c r="Q110" s="103" t="s">
        <v>644</v>
      </c>
      <c r="R110" s="106"/>
      <c r="S110" s="26" t="s">
        <v>414</v>
      </c>
      <c r="T110" s="24" t="s">
        <v>260</v>
      </c>
      <c r="U110" s="107">
        <f t="shared" si="9"/>
        <v>43524</v>
      </c>
      <c r="V110" s="107" t="s">
        <v>1009</v>
      </c>
      <c r="W110" s="107" t="s">
        <v>1031</v>
      </c>
      <c r="X110" s="107" t="s">
        <v>1039</v>
      </c>
      <c r="Y110" s="103">
        <f t="shared" si="6"/>
        <v>395.91</v>
      </c>
      <c r="Z110" s="103">
        <f t="shared" si="7"/>
        <v>0</v>
      </c>
    </row>
    <row r="111" spans="1:26" ht="33.75" customHeight="1" x14ac:dyDescent="0.2">
      <c r="A111" s="24" t="s">
        <v>262</v>
      </c>
      <c r="B111" s="24" t="s">
        <v>387</v>
      </c>
      <c r="C111" s="24" t="s">
        <v>635</v>
      </c>
      <c r="D111" s="26" t="s">
        <v>893</v>
      </c>
      <c r="E111" s="24" t="s">
        <v>1011</v>
      </c>
      <c r="F111" s="109"/>
      <c r="G111" s="26" t="s">
        <v>404</v>
      </c>
      <c r="H111" s="24"/>
      <c r="I111" s="24" t="s">
        <v>391</v>
      </c>
      <c r="J111" s="103">
        <v>551.79</v>
      </c>
      <c r="K111" s="104">
        <v>1</v>
      </c>
      <c r="L111" s="104">
        <v>0</v>
      </c>
      <c r="M111" s="110" t="s">
        <v>741</v>
      </c>
      <c r="N111" s="24" t="s">
        <v>406</v>
      </c>
      <c r="O111" s="105">
        <v>43374</v>
      </c>
      <c r="P111" s="105">
        <v>43466</v>
      </c>
      <c r="Q111" s="103" t="s">
        <v>644</v>
      </c>
      <c r="R111" s="106"/>
      <c r="S111" s="26" t="s">
        <v>414</v>
      </c>
      <c r="T111" s="24" t="s">
        <v>261</v>
      </c>
      <c r="U111" s="107">
        <f t="shared" si="9"/>
        <v>43496</v>
      </c>
      <c r="V111" s="107" t="s">
        <v>1009</v>
      </c>
      <c r="W111" s="107" t="s">
        <v>1031</v>
      </c>
      <c r="X111" s="107" t="s">
        <v>1039</v>
      </c>
      <c r="Y111" s="103">
        <f t="shared" ref="Y111:Y116" si="10">$J111*K111</f>
        <v>551.79</v>
      </c>
      <c r="Z111" s="103">
        <f t="shared" ref="Z111:Z116" si="11">$J111*L111</f>
        <v>0</v>
      </c>
    </row>
    <row r="112" spans="1:26" ht="33.75" customHeight="1" x14ac:dyDescent="0.2">
      <c r="A112" s="24" t="s">
        <v>299</v>
      </c>
      <c r="B112" s="24" t="s">
        <v>610</v>
      </c>
      <c r="C112" s="24" t="s">
        <v>635</v>
      </c>
      <c r="D112" s="26" t="s">
        <v>894</v>
      </c>
      <c r="E112" s="24" t="s">
        <v>1013</v>
      </c>
      <c r="F112" s="109"/>
      <c r="G112" s="26" t="s">
        <v>404</v>
      </c>
      <c r="H112" s="24">
        <v>2</v>
      </c>
      <c r="I112" s="24"/>
      <c r="J112" s="103">
        <v>239.08</v>
      </c>
      <c r="K112" s="104">
        <v>1</v>
      </c>
      <c r="L112" s="104">
        <v>0</v>
      </c>
      <c r="M112" s="110" t="s">
        <v>787</v>
      </c>
      <c r="N112" s="24" t="s">
        <v>406</v>
      </c>
      <c r="O112" s="105">
        <v>43374</v>
      </c>
      <c r="P112" s="105">
        <v>43466</v>
      </c>
      <c r="Q112" s="103" t="s">
        <v>644</v>
      </c>
      <c r="R112" s="106"/>
      <c r="S112" s="26" t="s">
        <v>414</v>
      </c>
      <c r="T112" s="24" t="s">
        <v>262</v>
      </c>
      <c r="U112" s="107">
        <f t="shared" si="9"/>
        <v>43496</v>
      </c>
      <c r="V112" s="107" t="s">
        <v>1009</v>
      </c>
      <c r="W112" s="107" t="s">
        <v>1028</v>
      </c>
      <c r="X112" s="107" t="s">
        <v>1039</v>
      </c>
      <c r="Y112" s="103">
        <f t="shared" si="10"/>
        <v>239.08</v>
      </c>
      <c r="Z112" s="103">
        <f t="shared" si="11"/>
        <v>0</v>
      </c>
    </row>
    <row r="113" spans="1:26" ht="33.75" customHeight="1" x14ac:dyDescent="0.2">
      <c r="A113" s="24" t="s">
        <v>373</v>
      </c>
      <c r="B113" s="24" t="s">
        <v>387</v>
      </c>
      <c r="C113" s="24" t="s">
        <v>635</v>
      </c>
      <c r="D113" s="26" t="s">
        <v>895</v>
      </c>
      <c r="E113" s="24" t="s">
        <v>1011</v>
      </c>
      <c r="F113" s="26"/>
      <c r="G113" s="26" t="s">
        <v>402</v>
      </c>
      <c r="H113" s="24"/>
      <c r="I113" s="24" t="s">
        <v>648</v>
      </c>
      <c r="J113" s="103">
        <v>67.72</v>
      </c>
      <c r="K113" s="104">
        <v>1</v>
      </c>
      <c r="L113" s="104">
        <v>0</v>
      </c>
      <c r="M113" s="108" t="s">
        <v>779</v>
      </c>
      <c r="N113" s="24" t="s">
        <v>390</v>
      </c>
      <c r="O113" s="105">
        <v>43166</v>
      </c>
      <c r="P113" s="105">
        <v>43342</v>
      </c>
      <c r="Q113" s="103" t="s">
        <v>391</v>
      </c>
      <c r="R113" s="106" t="s">
        <v>538</v>
      </c>
      <c r="S113" s="26" t="s">
        <v>393</v>
      </c>
      <c r="T113" s="24" t="s">
        <v>299</v>
      </c>
      <c r="U113" s="107">
        <f t="shared" si="9"/>
        <v>43343</v>
      </c>
      <c r="V113" s="107" t="s">
        <v>1009</v>
      </c>
      <c r="W113" s="107" t="s">
        <v>610</v>
      </c>
      <c r="X113" s="107" t="s">
        <v>1039</v>
      </c>
      <c r="Y113" s="103">
        <f t="shared" si="10"/>
        <v>67.72</v>
      </c>
      <c r="Z113" s="103">
        <f t="shared" si="11"/>
        <v>0</v>
      </c>
    </row>
    <row r="114" spans="1:26" ht="33.75" customHeight="1" x14ac:dyDescent="0.2">
      <c r="A114" s="24" t="s">
        <v>78</v>
      </c>
      <c r="B114" s="24" t="s">
        <v>610</v>
      </c>
      <c r="C114" s="24" t="s">
        <v>635</v>
      </c>
      <c r="D114" s="26" t="s">
        <v>727</v>
      </c>
      <c r="E114" s="24" t="s">
        <v>1013</v>
      </c>
      <c r="F114" s="26"/>
      <c r="G114" s="26" t="s">
        <v>404</v>
      </c>
      <c r="H114" s="24"/>
      <c r="I114" s="24"/>
      <c r="J114" s="103">
        <v>82.77</v>
      </c>
      <c r="K114" s="104">
        <v>1</v>
      </c>
      <c r="L114" s="104">
        <v>0</v>
      </c>
      <c r="M114" s="108" t="s">
        <v>372</v>
      </c>
      <c r="N114" s="24" t="s">
        <v>406</v>
      </c>
      <c r="O114" s="105">
        <v>43374</v>
      </c>
      <c r="P114" s="105">
        <v>43466</v>
      </c>
      <c r="Q114" s="103" t="s">
        <v>644</v>
      </c>
      <c r="R114" s="106"/>
      <c r="S114" s="26" t="s">
        <v>414</v>
      </c>
      <c r="T114" s="24" t="s">
        <v>373</v>
      </c>
      <c r="U114" s="107">
        <f t="shared" si="9"/>
        <v>43496</v>
      </c>
      <c r="V114" s="107" t="s">
        <v>1008</v>
      </c>
      <c r="W114" s="107" t="s">
        <v>1028</v>
      </c>
      <c r="X114" s="107" t="s">
        <v>1039</v>
      </c>
      <c r="Y114" s="103">
        <f t="shared" si="10"/>
        <v>82.77</v>
      </c>
      <c r="Z114" s="103">
        <f t="shared" si="11"/>
        <v>0</v>
      </c>
    </row>
    <row r="115" spans="1:26" ht="33.75" customHeight="1" x14ac:dyDescent="0.2">
      <c r="A115" s="24" t="s">
        <v>717</v>
      </c>
      <c r="B115" s="24" t="s">
        <v>569</v>
      </c>
      <c r="C115" s="24" t="s">
        <v>635</v>
      </c>
      <c r="D115" s="26" t="s">
        <v>896</v>
      </c>
      <c r="E115" s="24" t="s">
        <v>1013</v>
      </c>
      <c r="F115" s="26"/>
      <c r="G115" s="26" t="s">
        <v>404</v>
      </c>
      <c r="H115" s="24"/>
      <c r="I115" s="24"/>
      <c r="J115" s="103">
        <v>82.77</v>
      </c>
      <c r="K115" s="104">
        <v>1</v>
      </c>
      <c r="L115" s="104">
        <v>1</v>
      </c>
      <c r="M115" s="108" t="s">
        <v>789</v>
      </c>
      <c r="N115" s="24" t="s">
        <v>406</v>
      </c>
      <c r="O115" s="105">
        <v>43374</v>
      </c>
      <c r="P115" s="105">
        <v>43465</v>
      </c>
      <c r="Q115" s="103" t="s">
        <v>644</v>
      </c>
      <c r="R115" s="106"/>
      <c r="S115" s="26" t="s">
        <v>414</v>
      </c>
      <c r="T115" s="24" t="s">
        <v>78</v>
      </c>
      <c r="U115" s="107">
        <f t="shared" si="9"/>
        <v>43465</v>
      </c>
      <c r="V115" s="107" t="s">
        <v>1009</v>
      </c>
      <c r="W115" s="107" t="s">
        <v>610</v>
      </c>
      <c r="X115" s="107" t="s">
        <v>1039</v>
      </c>
      <c r="Y115" s="103">
        <f t="shared" si="10"/>
        <v>82.77</v>
      </c>
      <c r="Z115" s="103">
        <f t="shared" si="11"/>
        <v>82.77</v>
      </c>
    </row>
    <row r="116" spans="1:26" ht="33.75" customHeight="1" x14ac:dyDescent="0.2">
      <c r="A116" s="24" t="s">
        <v>1104</v>
      </c>
      <c r="B116" s="24" t="s">
        <v>387</v>
      </c>
      <c r="C116" s="24" t="s">
        <v>635</v>
      </c>
      <c r="D116" s="26" t="s">
        <v>886</v>
      </c>
      <c r="E116" s="24" t="s">
        <v>1012</v>
      </c>
      <c r="F116" s="26"/>
      <c r="G116" s="26" t="s">
        <v>404</v>
      </c>
      <c r="H116" s="24"/>
      <c r="I116" s="24" t="s">
        <v>391</v>
      </c>
      <c r="J116" s="103">
        <v>275.89</v>
      </c>
      <c r="K116" s="104">
        <v>1</v>
      </c>
      <c r="L116" s="104">
        <v>0</v>
      </c>
      <c r="M116" s="108" t="s">
        <v>182</v>
      </c>
      <c r="N116" s="24" t="s">
        <v>406</v>
      </c>
      <c r="O116" s="105">
        <v>43405</v>
      </c>
      <c r="P116" s="105">
        <v>43497</v>
      </c>
      <c r="Q116" s="103" t="s">
        <v>644</v>
      </c>
      <c r="R116" s="106"/>
      <c r="S116" s="26" t="s">
        <v>414</v>
      </c>
      <c r="T116" s="24" t="s">
        <v>717</v>
      </c>
      <c r="U116" s="107">
        <f t="shared" si="9"/>
        <v>43524</v>
      </c>
      <c r="V116" s="107" t="s">
        <v>1009</v>
      </c>
      <c r="W116" s="107" t="s">
        <v>569</v>
      </c>
      <c r="X116" s="107" t="s">
        <v>1039</v>
      </c>
      <c r="Y116" s="103">
        <f t="shared" si="10"/>
        <v>275.89</v>
      </c>
      <c r="Z116" s="103">
        <f t="shared" si="11"/>
        <v>0</v>
      </c>
    </row>
    <row r="117" spans="1:26" ht="33.75" customHeight="1" x14ac:dyDescent="0.2">
      <c r="A117" s="24" t="s">
        <v>1105</v>
      </c>
      <c r="B117" s="24" t="s">
        <v>387</v>
      </c>
      <c r="C117" s="24" t="s">
        <v>635</v>
      </c>
      <c r="D117" s="26" t="s">
        <v>1107</v>
      </c>
      <c r="E117" s="24" t="s">
        <v>1012</v>
      </c>
      <c r="F117" s="26"/>
      <c r="G117" s="26" t="s">
        <v>404</v>
      </c>
      <c r="H117" s="24"/>
      <c r="I117" s="24"/>
      <c r="J117" s="103">
        <v>85.53</v>
      </c>
      <c r="K117" s="104">
        <v>1</v>
      </c>
      <c r="L117" s="104">
        <v>1</v>
      </c>
      <c r="M117" s="108" t="s">
        <v>1109</v>
      </c>
      <c r="N117" s="24" t="s">
        <v>406</v>
      </c>
      <c r="O117" s="105">
        <v>43374</v>
      </c>
      <c r="P117" s="105">
        <v>43465</v>
      </c>
      <c r="Q117" s="103" t="s">
        <v>644</v>
      </c>
      <c r="R117" s="106"/>
      <c r="S117" s="26" t="s">
        <v>414</v>
      </c>
      <c r="T117" s="24" t="s">
        <v>1104</v>
      </c>
      <c r="U117" s="107">
        <f t="shared" si="9"/>
        <v>43465</v>
      </c>
      <c r="V117" s="107" t="s">
        <v>1009</v>
      </c>
      <c r="W117" s="107" t="s">
        <v>1028</v>
      </c>
      <c r="X117" s="107" t="s">
        <v>1039</v>
      </c>
      <c r="Y117" s="103">
        <f t="shared" ref="Y117:Y118" si="12">$J117*K117</f>
        <v>85.53</v>
      </c>
      <c r="Z117" s="103">
        <f t="shared" ref="Z117:Z118" si="13">$J117*L117</f>
        <v>85.53</v>
      </c>
    </row>
    <row r="118" spans="1:26" ht="33.75" customHeight="1" x14ac:dyDescent="0.2">
      <c r="A118" s="24" t="s">
        <v>1106</v>
      </c>
      <c r="B118" s="24" t="s">
        <v>387</v>
      </c>
      <c r="C118" s="24" t="s">
        <v>635</v>
      </c>
      <c r="D118" s="26" t="s">
        <v>1108</v>
      </c>
      <c r="E118" s="24" t="s">
        <v>1012</v>
      </c>
      <c r="F118" s="26"/>
      <c r="G118" s="26" t="s">
        <v>404</v>
      </c>
      <c r="H118" s="24"/>
      <c r="I118" s="24"/>
      <c r="J118" s="103">
        <v>1627.77</v>
      </c>
      <c r="K118" s="104">
        <v>1</v>
      </c>
      <c r="L118" s="104">
        <v>1</v>
      </c>
      <c r="M118" s="108" t="s">
        <v>1110</v>
      </c>
      <c r="N118" s="24" t="s">
        <v>406</v>
      </c>
      <c r="O118" s="105">
        <v>43374</v>
      </c>
      <c r="P118" s="105">
        <v>43465</v>
      </c>
      <c r="Q118" s="103" t="s">
        <v>644</v>
      </c>
      <c r="R118" s="106"/>
      <c r="S118" s="26" t="s">
        <v>414</v>
      </c>
      <c r="T118" s="24" t="s">
        <v>1105</v>
      </c>
      <c r="U118" s="107">
        <f t="shared" si="9"/>
        <v>43465</v>
      </c>
      <c r="V118" s="107" t="s">
        <v>1009</v>
      </c>
      <c r="W118" s="107" t="s">
        <v>1028</v>
      </c>
      <c r="X118" s="107" t="s">
        <v>1039</v>
      </c>
      <c r="Y118" s="103">
        <f t="shared" si="12"/>
        <v>1627.77</v>
      </c>
      <c r="Z118" s="103">
        <f t="shared" si="13"/>
        <v>1627.77</v>
      </c>
    </row>
    <row r="119" spans="1:26" ht="28.5" customHeight="1" x14ac:dyDescent="0.2">
      <c r="A119" s="24" t="s">
        <v>642</v>
      </c>
      <c r="B119" s="24" t="s">
        <v>387</v>
      </c>
      <c r="C119" s="24" t="s">
        <v>636</v>
      </c>
      <c r="D119" s="26" t="s">
        <v>643</v>
      </c>
      <c r="E119" s="26" t="s">
        <v>1011</v>
      </c>
      <c r="F119" s="26"/>
      <c r="G119" s="26" t="s">
        <v>404</v>
      </c>
      <c r="H119" s="24"/>
      <c r="I119" s="24"/>
      <c r="J119" s="103">
        <v>0</v>
      </c>
      <c r="K119" s="104">
        <v>1</v>
      </c>
      <c r="L119" s="104">
        <v>0</v>
      </c>
      <c r="M119" s="108" t="s">
        <v>641</v>
      </c>
      <c r="N119" s="24" t="s">
        <v>406</v>
      </c>
      <c r="O119" s="105" t="s">
        <v>31</v>
      </c>
      <c r="P119" s="105" t="s">
        <v>31</v>
      </c>
      <c r="Q119" s="103" t="s">
        <v>644</v>
      </c>
      <c r="R119" s="106" t="s">
        <v>31</v>
      </c>
      <c r="S119" s="105" t="s">
        <v>396</v>
      </c>
      <c r="T119" s="24" t="s">
        <v>713</v>
      </c>
      <c r="U119" s="107" t="str">
        <f t="shared" si="9"/>
        <v/>
      </c>
      <c r="V119" s="107" t="s">
        <v>1008</v>
      </c>
      <c r="W119" s="107" t="s">
        <v>1032</v>
      </c>
      <c r="X119" s="107" t="s">
        <v>1039</v>
      </c>
      <c r="Y119" s="103">
        <f t="shared" ref="Y119:Y145" si="14">$J119*K119</f>
        <v>0</v>
      </c>
      <c r="Z119" s="103">
        <f t="shared" ref="Z119:Z145" si="15">$J119*L119</f>
        <v>0</v>
      </c>
    </row>
    <row r="120" spans="1:26" ht="33.75" customHeight="1" x14ac:dyDescent="0.2">
      <c r="A120" s="24" t="s">
        <v>591</v>
      </c>
      <c r="B120" s="24" t="s">
        <v>569</v>
      </c>
      <c r="C120" s="24" t="s">
        <v>636</v>
      </c>
      <c r="D120" s="26" t="s">
        <v>897</v>
      </c>
      <c r="E120" s="26" t="s">
        <v>1013</v>
      </c>
      <c r="F120" s="109"/>
      <c r="G120" s="26" t="s">
        <v>408</v>
      </c>
      <c r="H120" s="24"/>
      <c r="I120" s="24" t="s">
        <v>592</v>
      </c>
      <c r="J120" s="103">
        <v>260.54000000000002</v>
      </c>
      <c r="K120" s="104">
        <v>1</v>
      </c>
      <c r="L120" s="104">
        <v>0</v>
      </c>
      <c r="M120" s="110" t="s">
        <v>324</v>
      </c>
      <c r="N120" s="24" t="s">
        <v>395</v>
      </c>
      <c r="O120" s="105">
        <v>41926</v>
      </c>
      <c r="P120" s="105">
        <v>42167</v>
      </c>
      <c r="Q120" s="103" t="s">
        <v>391</v>
      </c>
      <c r="R120" s="106" t="s">
        <v>593</v>
      </c>
      <c r="S120" s="26" t="s">
        <v>412</v>
      </c>
      <c r="T120" s="24" t="s">
        <v>325</v>
      </c>
      <c r="U120" s="107">
        <f t="shared" si="9"/>
        <v>42185</v>
      </c>
      <c r="V120" s="107" t="s">
        <v>1008</v>
      </c>
      <c r="W120" s="107" t="s">
        <v>569</v>
      </c>
      <c r="X120" s="107" t="s">
        <v>1039</v>
      </c>
      <c r="Y120" s="103">
        <f t="shared" si="14"/>
        <v>260.54000000000002</v>
      </c>
      <c r="Z120" s="103">
        <f t="shared" si="15"/>
        <v>0</v>
      </c>
    </row>
    <row r="121" spans="1:26" ht="33.75" customHeight="1" x14ac:dyDescent="0.2">
      <c r="A121" s="24" t="s">
        <v>403</v>
      </c>
      <c r="B121" s="24" t="s">
        <v>387</v>
      </c>
      <c r="C121" s="24" t="s">
        <v>636</v>
      </c>
      <c r="D121" s="26" t="s">
        <v>898</v>
      </c>
      <c r="E121" s="26" t="s">
        <v>1011</v>
      </c>
      <c r="F121" s="26"/>
      <c r="G121" s="26" t="s">
        <v>404</v>
      </c>
      <c r="H121" s="24"/>
      <c r="I121" s="24" t="s">
        <v>405</v>
      </c>
      <c r="J121" s="103">
        <v>949.65</v>
      </c>
      <c r="K121" s="104">
        <v>1</v>
      </c>
      <c r="L121" s="104">
        <v>0</v>
      </c>
      <c r="M121" s="108" t="s">
        <v>33</v>
      </c>
      <c r="N121" s="24" t="s">
        <v>406</v>
      </c>
      <c r="O121" s="105">
        <v>41183</v>
      </c>
      <c r="P121" s="105">
        <v>41200</v>
      </c>
      <c r="Q121" s="103" t="s">
        <v>644</v>
      </c>
      <c r="R121" s="106" t="s">
        <v>407</v>
      </c>
      <c r="S121" s="26" t="s">
        <v>412</v>
      </c>
      <c r="T121" s="24" t="s">
        <v>34</v>
      </c>
      <c r="U121" s="107">
        <f t="shared" si="9"/>
        <v>41213</v>
      </c>
      <c r="V121" s="107" t="s">
        <v>1008</v>
      </c>
      <c r="W121" s="107" t="s">
        <v>1028</v>
      </c>
      <c r="X121" s="107" t="s">
        <v>1039</v>
      </c>
      <c r="Y121" s="103">
        <f t="shared" si="14"/>
        <v>949.65</v>
      </c>
      <c r="Z121" s="103">
        <f t="shared" si="15"/>
        <v>0</v>
      </c>
    </row>
    <row r="122" spans="1:26" ht="33.75" customHeight="1" x14ac:dyDescent="0.2">
      <c r="A122" s="24" t="s">
        <v>574</v>
      </c>
      <c r="B122" s="24" t="s">
        <v>569</v>
      </c>
      <c r="C122" s="24" t="s">
        <v>636</v>
      </c>
      <c r="D122" s="26" t="s">
        <v>899</v>
      </c>
      <c r="E122" s="26" t="s">
        <v>1013</v>
      </c>
      <c r="F122" s="109"/>
      <c r="G122" s="26" t="s">
        <v>408</v>
      </c>
      <c r="H122" s="24"/>
      <c r="I122" s="24" t="s">
        <v>575</v>
      </c>
      <c r="J122" s="103">
        <v>920.66</v>
      </c>
      <c r="K122" s="104">
        <v>1</v>
      </c>
      <c r="L122" s="104">
        <v>0</v>
      </c>
      <c r="M122" s="110" t="s">
        <v>306</v>
      </c>
      <c r="N122" s="24" t="s">
        <v>390</v>
      </c>
      <c r="O122" s="105">
        <v>42661</v>
      </c>
      <c r="P122" s="105">
        <v>43028</v>
      </c>
      <c r="Q122" s="103" t="s">
        <v>391</v>
      </c>
      <c r="R122" s="106" t="s">
        <v>576</v>
      </c>
      <c r="S122" s="26" t="s">
        <v>393</v>
      </c>
      <c r="T122" s="24" t="s">
        <v>307</v>
      </c>
      <c r="U122" s="107">
        <f t="shared" si="9"/>
        <v>43039</v>
      </c>
      <c r="V122" s="107" t="s">
        <v>1008</v>
      </c>
      <c r="W122" s="107" t="s">
        <v>569</v>
      </c>
      <c r="X122" s="107" t="s">
        <v>1039</v>
      </c>
      <c r="Y122" s="103">
        <f t="shared" si="14"/>
        <v>920.66</v>
      </c>
      <c r="Z122" s="103">
        <f t="shared" si="15"/>
        <v>0</v>
      </c>
    </row>
    <row r="123" spans="1:26" ht="33.75" customHeight="1" x14ac:dyDescent="0.2">
      <c r="A123" s="24" t="s">
        <v>497</v>
      </c>
      <c r="B123" s="24" t="s">
        <v>387</v>
      </c>
      <c r="C123" s="24" t="s">
        <v>636</v>
      </c>
      <c r="D123" s="26" t="s">
        <v>900</v>
      </c>
      <c r="E123" s="26" t="s">
        <v>1012</v>
      </c>
      <c r="F123" s="26"/>
      <c r="G123" s="26" t="s">
        <v>408</v>
      </c>
      <c r="H123" s="24"/>
      <c r="I123" s="24" t="s">
        <v>498</v>
      </c>
      <c r="J123" s="103">
        <v>842.12</v>
      </c>
      <c r="K123" s="104">
        <v>1</v>
      </c>
      <c r="L123" s="104">
        <v>0</v>
      </c>
      <c r="M123" s="108" t="s">
        <v>145</v>
      </c>
      <c r="N123" s="24" t="s">
        <v>390</v>
      </c>
      <c r="O123" s="105">
        <v>42755</v>
      </c>
      <c r="P123" s="105">
        <v>42922</v>
      </c>
      <c r="Q123" s="103" t="s">
        <v>391</v>
      </c>
      <c r="R123" s="106" t="s">
        <v>499</v>
      </c>
      <c r="S123" s="26" t="s">
        <v>393</v>
      </c>
      <c r="T123" s="24" t="s">
        <v>146</v>
      </c>
      <c r="U123" s="107">
        <f t="shared" si="9"/>
        <v>42947</v>
      </c>
      <c r="V123" s="107" t="s">
        <v>1008</v>
      </c>
      <c r="W123" s="107" t="s">
        <v>1032</v>
      </c>
      <c r="X123" s="107" t="s">
        <v>1039</v>
      </c>
      <c r="Y123" s="103">
        <f t="shared" si="14"/>
        <v>842.12</v>
      </c>
      <c r="Z123" s="103">
        <f t="shared" si="15"/>
        <v>0</v>
      </c>
    </row>
    <row r="124" spans="1:26" ht="33.75" customHeight="1" x14ac:dyDescent="0.2">
      <c r="A124" s="24" t="s">
        <v>678</v>
      </c>
      <c r="B124" s="24" t="s">
        <v>387</v>
      </c>
      <c r="C124" s="24" t="s">
        <v>636</v>
      </c>
      <c r="D124" s="26" t="s">
        <v>679</v>
      </c>
      <c r="E124" s="26" t="s">
        <v>1012</v>
      </c>
      <c r="F124" s="26"/>
      <c r="G124" s="26" t="s">
        <v>408</v>
      </c>
      <c r="H124" s="24"/>
      <c r="I124" s="24" t="s">
        <v>391</v>
      </c>
      <c r="J124" s="103">
        <v>0</v>
      </c>
      <c r="K124" s="104">
        <v>1</v>
      </c>
      <c r="L124" s="104">
        <v>0</v>
      </c>
      <c r="M124" s="108" t="s">
        <v>222</v>
      </c>
      <c r="N124" s="24" t="s">
        <v>395</v>
      </c>
      <c r="O124" s="105" t="s">
        <v>31</v>
      </c>
      <c r="P124" s="105" t="s">
        <v>31</v>
      </c>
      <c r="Q124" s="105"/>
      <c r="R124" s="106" t="s">
        <v>31</v>
      </c>
      <c r="S124" s="105" t="s">
        <v>396</v>
      </c>
      <c r="T124" s="24" t="s">
        <v>223</v>
      </c>
      <c r="U124" s="107" t="str">
        <f t="shared" si="9"/>
        <v/>
      </c>
      <c r="V124" s="107" t="s">
        <v>1008</v>
      </c>
      <c r="W124" s="107" t="s">
        <v>1031</v>
      </c>
      <c r="X124" s="107" t="s">
        <v>1039</v>
      </c>
      <c r="Y124" s="103">
        <f t="shared" si="14"/>
        <v>0</v>
      </c>
      <c r="Z124" s="103">
        <f t="shared" si="15"/>
        <v>0</v>
      </c>
    </row>
    <row r="125" spans="1:26" ht="33.75" customHeight="1" x14ac:dyDescent="0.2">
      <c r="A125" s="24" t="s">
        <v>571</v>
      </c>
      <c r="B125" s="24" t="s">
        <v>569</v>
      </c>
      <c r="C125" s="24" t="s">
        <v>636</v>
      </c>
      <c r="D125" s="26" t="s">
        <v>901</v>
      </c>
      <c r="E125" s="26" t="s">
        <v>1013</v>
      </c>
      <c r="F125" s="109"/>
      <c r="G125" s="26" t="s">
        <v>408</v>
      </c>
      <c r="H125" s="24"/>
      <c r="I125" s="24" t="s">
        <v>391</v>
      </c>
      <c r="J125" s="103">
        <v>0</v>
      </c>
      <c r="K125" s="104">
        <v>1</v>
      </c>
      <c r="L125" s="104">
        <v>0</v>
      </c>
      <c r="M125" s="110" t="s">
        <v>302</v>
      </c>
      <c r="N125" s="24" t="s">
        <v>390</v>
      </c>
      <c r="O125" s="105" t="s">
        <v>31</v>
      </c>
      <c r="P125" s="105" t="s">
        <v>31</v>
      </c>
      <c r="Q125" s="103" t="s">
        <v>391</v>
      </c>
      <c r="R125" s="106" t="s">
        <v>31</v>
      </c>
      <c r="S125" s="26" t="s">
        <v>396</v>
      </c>
      <c r="T125" s="24" t="s">
        <v>303</v>
      </c>
      <c r="U125" s="107" t="str">
        <f t="shared" si="9"/>
        <v/>
      </c>
      <c r="V125" s="107" t="s">
        <v>1008</v>
      </c>
      <c r="W125" s="107" t="s">
        <v>569</v>
      </c>
      <c r="X125" s="107" t="s">
        <v>1039</v>
      </c>
      <c r="Y125" s="103">
        <f t="shared" si="14"/>
        <v>0</v>
      </c>
      <c r="Z125" s="103">
        <f t="shared" si="15"/>
        <v>0</v>
      </c>
    </row>
    <row r="126" spans="1:26" ht="33.75" customHeight="1" x14ac:dyDescent="0.2">
      <c r="A126" s="24" t="s">
        <v>605</v>
      </c>
      <c r="B126" s="24" t="s">
        <v>387</v>
      </c>
      <c r="C126" s="24" t="s">
        <v>636</v>
      </c>
      <c r="D126" s="26" t="s">
        <v>902</v>
      </c>
      <c r="E126" s="26" t="s">
        <v>1013</v>
      </c>
      <c r="F126" s="109"/>
      <c r="G126" s="26" t="s">
        <v>408</v>
      </c>
      <c r="H126" s="24"/>
      <c r="I126" s="24" t="s">
        <v>691</v>
      </c>
      <c r="J126" s="103">
        <v>257.95999999999998</v>
      </c>
      <c r="K126" s="104">
        <v>1</v>
      </c>
      <c r="L126" s="104">
        <v>0</v>
      </c>
      <c r="M126" s="110" t="s">
        <v>780</v>
      </c>
      <c r="N126" s="24" t="s">
        <v>395</v>
      </c>
      <c r="O126" s="105">
        <v>43224</v>
      </c>
      <c r="P126" s="105">
        <v>43403</v>
      </c>
      <c r="Q126" s="103" t="s">
        <v>391</v>
      </c>
      <c r="R126" s="106"/>
      <c r="S126" s="26" t="s">
        <v>401</v>
      </c>
      <c r="T126" s="24" t="s">
        <v>343</v>
      </c>
      <c r="U126" s="107">
        <f t="shared" si="9"/>
        <v>43404</v>
      </c>
      <c r="V126" s="107" t="s">
        <v>1008</v>
      </c>
      <c r="W126" s="107" t="s">
        <v>1034</v>
      </c>
      <c r="X126" s="107" t="s">
        <v>1039</v>
      </c>
      <c r="Y126" s="103">
        <f t="shared" si="14"/>
        <v>257.95999999999998</v>
      </c>
      <c r="Z126" s="103">
        <f t="shared" si="15"/>
        <v>0</v>
      </c>
    </row>
    <row r="127" spans="1:26" ht="33.75" customHeight="1" x14ac:dyDescent="0.2">
      <c r="A127" s="24" t="s">
        <v>606</v>
      </c>
      <c r="B127" s="24" t="s">
        <v>387</v>
      </c>
      <c r="C127" s="24" t="s">
        <v>636</v>
      </c>
      <c r="D127" s="26" t="s">
        <v>903</v>
      </c>
      <c r="E127" s="26" t="s">
        <v>1013</v>
      </c>
      <c r="F127" s="109"/>
      <c r="G127" s="26" t="s">
        <v>404</v>
      </c>
      <c r="H127" s="24">
        <v>6</v>
      </c>
      <c r="I127" s="24" t="s">
        <v>607</v>
      </c>
      <c r="J127" s="103">
        <v>292.86</v>
      </c>
      <c r="K127" s="104">
        <v>1</v>
      </c>
      <c r="L127" s="104">
        <v>0</v>
      </c>
      <c r="M127" s="110" t="s">
        <v>668</v>
      </c>
      <c r="N127" s="24" t="s">
        <v>406</v>
      </c>
      <c r="O127" s="105">
        <v>43097</v>
      </c>
      <c r="P127" s="105">
        <v>43209</v>
      </c>
      <c r="Q127" s="103" t="s">
        <v>644</v>
      </c>
      <c r="R127" s="106" t="s">
        <v>435</v>
      </c>
      <c r="S127" s="26" t="s">
        <v>393</v>
      </c>
      <c r="T127" s="24" t="s">
        <v>345</v>
      </c>
      <c r="U127" s="107">
        <f t="shared" si="9"/>
        <v>43220</v>
      </c>
      <c r="V127" s="107" t="s">
        <v>1008</v>
      </c>
      <c r="W127" s="107" t="s">
        <v>1034</v>
      </c>
      <c r="X127" s="107" t="s">
        <v>1039</v>
      </c>
      <c r="Y127" s="103">
        <f t="shared" si="14"/>
        <v>292.86</v>
      </c>
      <c r="Z127" s="103">
        <f t="shared" si="15"/>
        <v>0</v>
      </c>
    </row>
    <row r="128" spans="1:26" ht="33.75" customHeight="1" x14ac:dyDescent="0.2">
      <c r="A128" s="24" t="s">
        <v>364</v>
      </c>
      <c r="B128" s="24" t="s">
        <v>610</v>
      </c>
      <c r="C128" s="24" t="s">
        <v>636</v>
      </c>
      <c r="D128" s="26" t="s">
        <v>904</v>
      </c>
      <c r="E128" s="26" t="s">
        <v>1013</v>
      </c>
      <c r="F128" s="109"/>
      <c r="G128" s="26" t="s">
        <v>404</v>
      </c>
      <c r="H128" s="24"/>
      <c r="I128" s="24" t="s">
        <v>391</v>
      </c>
      <c r="J128" s="103">
        <v>0</v>
      </c>
      <c r="K128" s="104">
        <v>1</v>
      </c>
      <c r="L128" s="104">
        <v>0</v>
      </c>
      <c r="M128" s="110" t="s">
        <v>363</v>
      </c>
      <c r="N128" s="24" t="s">
        <v>406</v>
      </c>
      <c r="O128" s="105" t="s">
        <v>31</v>
      </c>
      <c r="P128" s="105" t="s">
        <v>31</v>
      </c>
      <c r="Q128" s="103" t="s">
        <v>644</v>
      </c>
      <c r="R128" s="106" t="s">
        <v>31</v>
      </c>
      <c r="S128" s="26" t="s">
        <v>396</v>
      </c>
      <c r="T128" s="24" t="s">
        <v>364</v>
      </c>
      <c r="U128" s="107" t="str">
        <f t="shared" si="9"/>
        <v/>
      </c>
      <c r="V128" s="107" t="s">
        <v>1008</v>
      </c>
      <c r="W128" s="107" t="s">
        <v>610</v>
      </c>
      <c r="X128" s="107" t="s">
        <v>1039</v>
      </c>
      <c r="Y128" s="103">
        <f t="shared" si="14"/>
        <v>0</v>
      </c>
      <c r="Z128" s="103">
        <f t="shared" si="15"/>
        <v>0</v>
      </c>
    </row>
    <row r="129" spans="1:26" ht="33.75" customHeight="1" x14ac:dyDescent="0.2">
      <c r="A129" s="24" t="s">
        <v>72</v>
      </c>
      <c r="B129" s="24" t="s">
        <v>387</v>
      </c>
      <c r="C129" s="24" t="s">
        <v>636</v>
      </c>
      <c r="D129" s="26" t="s">
        <v>905</v>
      </c>
      <c r="E129" s="26" t="s">
        <v>1011</v>
      </c>
      <c r="F129" s="26"/>
      <c r="G129" s="26" t="s">
        <v>402</v>
      </c>
      <c r="H129" s="24"/>
      <c r="I129" s="24" t="s">
        <v>439</v>
      </c>
      <c r="J129" s="103">
        <v>125.65</v>
      </c>
      <c r="K129" s="104">
        <v>1</v>
      </c>
      <c r="L129" s="104">
        <v>0</v>
      </c>
      <c r="M129" s="108" t="s">
        <v>71</v>
      </c>
      <c r="N129" s="24" t="s">
        <v>390</v>
      </c>
      <c r="O129" s="105">
        <v>42677</v>
      </c>
      <c r="P129" s="105">
        <v>42734</v>
      </c>
      <c r="Q129" s="103" t="s">
        <v>391</v>
      </c>
      <c r="R129" s="106" t="s">
        <v>440</v>
      </c>
      <c r="S129" s="26" t="s">
        <v>393</v>
      </c>
      <c r="T129" s="24" t="s">
        <v>72</v>
      </c>
      <c r="U129" s="107">
        <f t="shared" si="9"/>
        <v>42735</v>
      </c>
      <c r="V129" s="107" t="s">
        <v>1008</v>
      </c>
      <c r="W129" s="107" t="s">
        <v>1028</v>
      </c>
      <c r="X129" s="107" t="s">
        <v>1039</v>
      </c>
      <c r="Y129" s="103">
        <f t="shared" si="14"/>
        <v>125.65</v>
      </c>
      <c r="Z129" s="103">
        <f t="shared" si="15"/>
        <v>0</v>
      </c>
    </row>
    <row r="130" spans="1:26" ht="33.75" customHeight="1" x14ac:dyDescent="0.2">
      <c r="A130" s="24" t="s">
        <v>109</v>
      </c>
      <c r="B130" s="24" t="s">
        <v>387</v>
      </c>
      <c r="C130" s="24" t="s">
        <v>636</v>
      </c>
      <c r="D130" s="26" t="s">
        <v>906</v>
      </c>
      <c r="E130" s="26" t="s">
        <v>1011</v>
      </c>
      <c r="F130" s="26"/>
      <c r="G130" s="26" t="s">
        <v>404</v>
      </c>
      <c r="H130" s="24"/>
      <c r="I130" s="24" t="s">
        <v>475</v>
      </c>
      <c r="J130" s="103">
        <v>94.05</v>
      </c>
      <c r="K130" s="104">
        <v>0</v>
      </c>
      <c r="L130" s="104">
        <v>1</v>
      </c>
      <c r="M130" s="108" t="s">
        <v>108</v>
      </c>
      <c r="N130" s="24" t="s">
        <v>406</v>
      </c>
      <c r="O130" s="105">
        <v>42515</v>
      </c>
      <c r="P130" s="105">
        <v>42614</v>
      </c>
      <c r="Q130" s="103" t="s">
        <v>644</v>
      </c>
      <c r="R130" s="106" t="s">
        <v>476</v>
      </c>
      <c r="S130" s="26" t="s">
        <v>393</v>
      </c>
      <c r="T130" s="24" t="s">
        <v>109</v>
      </c>
      <c r="U130" s="107">
        <f t="shared" si="9"/>
        <v>42643</v>
      </c>
      <c r="V130" s="107" t="s">
        <v>1008</v>
      </c>
      <c r="W130" s="107" t="s">
        <v>1028</v>
      </c>
      <c r="X130" s="107" t="s">
        <v>1039</v>
      </c>
      <c r="Y130" s="103">
        <f t="shared" si="14"/>
        <v>0</v>
      </c>
      <c r="Z130" s="103">
        <f t="shared" si="15"/>
        <v>94.05</v>
      </c>
    </row>
    <row r="131" spans="1:26" ht="33.75" customHeight="1" x14ac:dyDescent="0.2">
      <c r="A131" s="24" t="s">
        <v>309</v>
      </c>
      <c r="B131" s="24" t="s">
        <v>569</v>
      </c>
      <c r="C131" s="24" t="s">
        <v>636</v>
      </c>
      <c r="D131" s="26" t="s">
        <v>907</v>
      </c>
      <c r="E131" s="26" t="s">
        <v>1013</v>
      </c>
      <c r="F131" s="109"/>
      <c r="G131" s="26" t="s">
        <v>408</v>
      </c>
      <c r="H131" s="24"/>
      <c r="I131" s="24" t="s">
        <v>391</v>
      </c>
      <c r="J131" s="103">
        <v>0</v>
      </c>
      <c r="K131" s="104">
        <v>1</v>
      </c>
      <c r="L131" s="104">
        <v>0</v>
      </c>
      <c r="M131" s="110" t="s">
        <v>308</v>
      </c>
      <c r="N131" s="24" t="s">
        <v>395</v>
      </c>
      <c r="O131" s="105" t="s">
        <v>31</v>
      </c>
      <c r="P131" s="105" t="s">
        <v>31</v>
      </c>
      <c r="Q131" s="103" t="s">
        <v>391</v>
      </c>
      <c r="R131" s="106"/>
      <c r="S131" s="26" t="s">
        <v>396</v>
      </c>
      <c r="T131" s="24" t="s">
        <v>309</v>
      </c>
      <c r="U131" s="107" t="str">
        <f t="shared" si="9"/>
        <v/>
      </c>
      <c r="V131" s="107" t="s">
        <v>1008</v>
      </c>
      <c r="W131" s="107" t="s">
        <v>569</v>
      </c>
      <c r="X131" s="107" t="s">
        <v>1039</v>
      </c>
      <c r="Y131" s="103">
        <f t="shared" si="14"/>
        <v>0</v>
      </c>
      <c r="Z131" s="103">
        <f t="shared" si="15"/>
        <v>0</v>
      </c>
    </row>
    <row r="132" spans="1:26" ht="33.75" customHeight="1" x14ac:dyDescent="0.2">
      <c r="A132" s="24" t="s">
        <v>329</v>
      </c>
      <c r="B132" s="24" t="s">
        <v>569</v>
      </c>
      <c r="C132" s="24" t="s">
        <v>636</v>
      </c>
      <c r="D132" s="26" t="s">
        <v>908</v>
      </c>
      <c r="E132" s="26" t="s">
        <v>1013</v>
      </c>
      <c r="F132" s="109"/>
      <c r="G132" s="26" t="s">
        <v>394</v>
      </c>
      <c r="H132" s="24"/>
      <c r="I132" s="24" t="s">
        <v>596</v>
      </c>
      <c r="J132" s="103">
        <v>28.43</v>
      </c>
      <c r="K132" s="104">
        <v>1</v>
      </c>
      <c r="L132" s="104">
        <v>0</v>
      </c>
      <c r="M132" s="110" t="s">
        <v>328</v>
      </c>
      <c r="N132" s="24" t="s">
        <v>395</v>
      </c>
      <c r="O132" s="105">
        <v>42967</v>
      </c>
      <c r="P132" s="105">
        <v>43004</v>
      </c>
      <c r="Q132" s="103" t="s">
        <v>391</v>
      </c>
      <c r="R132" s="106" t="s">
        <v>435</v>
      </c>
      <c r="S132" s="26" t="s">
        <v>412</v>
      </c>
      <c r="T132" s="24" t="s">
        <v>329</v>
      </c>
      <c r="U132" s="107">
        <f t="shared" si="9"/>
        <v>43008</v>
      </c>
      <c r="V132" s="107" t="s">
        <v>1008</v>
      </c>
      <c r="W132" s="107" t="s">
        <v>569</v>
      </c>
      <c r="X132" s="107" t="s">
        <v>1039</v>
      </c>
      <c r="Y132" s="103">
        <f t="shared" si="14"/>
        <v>28.43</v>
      </c>
      <c r="Z132" s="103">
        <f t="shared" si="15"/>
        <v>0</v>
      </c>
    </row>
    <row r="133" spans="1:26" ht="33.75" customHeight="1" x14ac:dyDescent="0.2">
      <c r="A133" s="24" t="s">
        <v>340</v>
      </c>
      <c r="B133" s="24" t="s">
        <v>387</v>
      </c>
      <c r="C133" s="24" t="s">
        <v>636</v>
      </c>
      <c r="D133" s="26" t="s">
        <v>909</v>
      </c>
      <c r="E133" s="26" t="s">
        <v>1013</v>
      </c>
      <c r="F133" s="109"/>
      <c r="G133" s="26" t="s">
        <v>394</v>
      </c>
      <c r="H133" s="24"/>
      <c r="I133" s="24" t="s">
        <v>600</v>
      </c>
      <c r="J133" s="103">
        <v>32.93</v>
      </c>
      <c r="K133" s="104">
        <v>1</v>
      </c>
      <c r="L133" s="104">
        <v>0</v>
      </c>
      <c r="M133" s="110" t="s">
        <v>339</v>
      </c>
      <c r="N133" s="24" t="s">
        <v>395</v>
      </c>
      <c r="O133" s="105">
        <v>42824</v>
      </c>
      <c r="P133" s="105">
        <v>43151</v>
      </c>
      <c r="Q133" s="103" t="s">
        <v>391</v>
      </c>
      <c r="R133" s="106" t="s">
        <v>601</v>
      </c>
      <c r="S133" s="26" t="s">
        <v>393</v>
      </c>
      <c r="T133" s="24" t="s">
        <v>340</v>
      </c>
      <c r="U133" s="107">
        <f t="shared" si="9"/>
        <v>43159</v>
      </c>
      <c r="V133" s="107" t="s">
        <v>1008</v>
      </c>
      <c r="W133" s="107" t="s">
        <v>1032</v>
      </c>
      <c r="X133" s="107" t="s">
        <v>1039</v>
      </c>
      <c r="Y133" s="103">
        <f t="shared" si="14"/>
        <v>32.93</v>
      </c>
      <c r="Z133" s="103">
        <f t="shared" si="15"/>
        <v>0</v>
      </c>
    </row>
    <row r="134" spans="1:26" ht="33.75" customHeight="1" x14ac:dyDescent="0.2">
      <c r="A134" s="24" t="s">
        <v>379</v>
      </c>
      <c r="B134" s="24" t="s">
        <v>387</v>
      </c>
      <c r="C134" s="24" t="s">
        <v>636</v>
      </c>
      <c r="D134" s="26" t="s">
        <v>910</v>
      </c>
      <c r="E134" s="26" t="s">
        <v>1013</v>
      </c>
      <c r="F134" s="109"/>
      <c r="G134" s="117" t="s">
        <v>402</v>
      </c>
      <c r="H134" s="24"/>
      <c r="I134" s="24" t="s">
        <v>1070</v>
      </c>
      <c r="J134" s="103">
        <v>339.35</v>
      </c>
      <c r="K134" s="104">
        <v>1</v>
      </c>
      <c r="L134" s="104">
        <v>0</v>
      </c>
      <c r="M134" s="110" t="s">
        <v>378</v>
      </c>
      <c r="N134" s="24" t="s">
        <v>390</v>
      </c>
      <c r="O134" s="105">
        <v>43008</v>
      </c>
      <c r="P134" s="105" t="s">
        <v>647</v>
      </c>
      <c r="Q134" s="106"/>
      <c r="R134" s="106" t="s">
        <v>435</v>
      </c>
      <c r="S134" s="26" t="s">
        <v>393</v>
      </c>
      <c r="T134" s="24" t="s">
        <v>379</v>
      </c>
      <c r="U134" s="107" t="str">
        <f t="shared" si="9"/>
        <v/>
      </c>
      <c r="V134" s="107" t="s">
        <v>1008</v>
      </c>
      <c r="W134" s="107" t="s">
        <v>1033</v>
      </c>
      <c r="X134" s="107" t="s">
        <v>1039</v>
      </c>
      <c r="Y134" s="103">
        <f t="shared" si="14"/>
        <v>339.35</v>
      </c>
      <c r="Z134" s="103">
        <f t="shared" si="15"/>
        <v>0</v>
      </c>
    </row>
    <row r="135" spans="1:26" ht="33.75" customHeight="1" x14ac:dyDescent="0.2">
      <c r="A135" s="24" t="s">
        <v>284</v>
      </c>
      <c r="B135" s="24" t="s">
        <v>387</v>
      </c>
      <c r="C135" s="24" t="s">
        <v>636</v>
      </c>
      <c r="D135" s="26" t="s">
        <v>911</v>
      </c>
      <c r="E135" s="26" t="s">
        <v>1012</v>
      </c>
      <c r="F135" s="109"/>
      <c r="G135" s="26" t="s">
        <v>402</v>
      </c>
      <c r="H135" s="24"/>
      <c r="I135" s="24" t="s">
        <v>391</v>
      </c>
      <c r="J135" s="103">
        <v>0</v>
      </c>
      <c r="K135" s="104">
        <v>1</v>
      </c>
      <c r="L135" s="104">
        <v>0</v>
      </c>
      <c r="M135" s="110" t="s">
        <v>283</v>
      </c>
      <c r="N135" s="24" t="s">
        <v>390</v>
      </c>
      <c r="O135" s="105">
        <v>43374</v>
      </c>
      <c r="P135" s="105">
        <v>43452</v>
      </c>
      <c r="Q135" s="103" t="s">
        <v>391</v>
      </c>
      <c r="R135" s="106"/>
      <c r="S135" s="26" t="s">
        <v>414</v>
      </c>
      <c r="T135" s="24" t="s">
        <v>284</v>
      </c>
      <c r="U135" s="107">
        <f t="shared" si="9"/>
        <v>43465</v>
      </c>
      <c r="V135" s="107" t="s">
        <v>1008</v>
      </c>
      <c r="W135" s="107" t="s">
        <v>1027</v>
      </c>
      <c r="X135" s="107" t="s">
        <v>1039</v>
      </c>
      <c r="Y135" s="103">
        <f t="shared" si="14"/>
        <v>0</v>
      </c>
      <c r="Z135" s="103">
        <f t="shared" si="15"/>
        <v>0</v>
      </c>
    </row>
    <row r="136" spans="1:26" ht="33.75" customHeight="1" x14ac:dyDescent="0.2">
      <c r="A136" s="24" t="s">
        <v>286</v>
      </c>
      <c r="B136" s="24" t="s">
        <v>387</v>
      </c>
      <c r="C136" s="24" t="s">
        <v>636</v>
      </c>
      <c r="D136" s="26" t="s">
        <v>912</v>
      </c>
      <c r="E136" s="26" t="s">
        <v>1012</v>
      </c>
      <c r="F136" s="109"/>
      <c r="G136" s="26" t="s">
        <v>408</v>
      </c>
      <c r="H136" s="24"/>
      <c r="I136" s="24" t="s">
        <v>687</v>
      </c>
      <c r="J136" s="103">
        <v>568.48</v>
      </c>
      <c r="K136" s="104">
        <v>1</v>
      </c>
      <c r="L136" s="104">
        <v>0</v>
      </c>
      <c r="M136" s="110" t="s">
        <v>285</v>
      </c>
      <c r="N136" s="24" t="s">
        <v>395</v>
      </c>
      <c r="O136" s="105">
        <v>43232</v>
      </c>
      <c r="P136" s="105">
        <v>43385</v>
      </c>
      <c r="Q136" s="103" t="s">
        <v>391</v>
      </c>
      <c r="R136" s="106" t="s">
        <v>435</v>
      </c>
      <c r="S136" s="26" t="s">
        <v>393</v>
      </c>
      <c r="T136" s="24" t="s">
        <v>286</v>
      </c>
      <c r="U136" s="107">
        <f t="shared" si="9"/>
        <v>43404</v>
      </c>
      <c r="V136" s="107" t="s">
        <v>1008</v>
      </c>
      <c r="W136" s="107" t="s">
        <v>1027</v>
      </c>
      <c r="X136" s="107" t="s">
        <v>1039</v>
      </c>
      <c r="Y136" s="103">
        <f t="shared" si="14"/>
        <v>568.48</v>
      </c>
      <c r="Z136" s="103">
        <f t="shared" si="15"/>
        <v>0</v>
      </c>
    </row>
    <row r="137" spans="1:26" ht="33.75" customHeight="1" x14ac:dyDescent="0.2">
      <c r="A137" s="24" t="s">
        <v>288</v>
      </c>
      <c r="B137" s="24" t="s">
        <v>387</v>
      </c>
      <c r="C137" s="24" t="s">
        <v>636</v>
      </c>
      <c r="D137" s="26" t="s">
        <v>913</v>
      </c>
      <c r="E137" s="26" t="s">
        <v>1012</v>
      </c>
      <c r="F137" s="109"/>
      <c r="G137" s="26" t="s">
        <v>408</v>
      </c>
      <c r="H137" s="24"/>
      <c r="I137" s="24" t="s">
        <v>391</v>
      </c>
      <c r="J137" s="103">
        <v>0</v>
      </c>
      <c r="K137" s="104">
        <v>1</v>
      </c>
      <c r="L137" s="104">
        <v>0</v>
      </c>
      <c r="M137" s="110" t="s">
        <v>287</v>
      </c>
      <c r="N137" s="24" t="s">
        <v>395</v>
      </c>
      <c r="O137" s="105" t="s">
        <v>31</v>
      </c>
      <c r="P137" s="105" t="s">
        <v>31</v>
      </c>
      <c r="Q137" s="103" t="s">
        <v>391</v>
      </c>
      <c r="R137" s="106" t="s">
        <v>31</v>
      </c>
      <c r="S137" s="26" t="s">
        <v>396</v>
      </c>
      <c r="T137" s="24" t="s">
        <v>288</v>
      </c>
      <c r="U137" s="107" t="str">
        <f t="shared" si="9"/>
        <v/>
      </c>
      <c r="V137" s="107" t="s">
        <v>1008</v>
      </c>
      <c r="W137" s="107" t="s">
        <v>1027</v>
      </c>
      <c r="X137" s="107" t="s">
        <v>1039</v>
      </c>
      <c r="Y137" s="103">
        <f t="shared" si="14"/>
        <v>0</v>
      </c>
      <c r="Z137" s="103">
        <f t="shared" si="15"/>
        <v>0</v>
      </c>
    </row>
    <row r="138" spans="1:26" ht="33.75" customHeight="1" x14ac:dyDescent="0.2">
      <c r="A138" s="24" t="s">
        <v>289</v>
      </c>
      <c r="B138" s="24" t="s">
        <v>387</v>
      </c>
      <c r="C138" s="24" t="s">
        <v>636</v>
      </c>
      <c r="D138" s="26" t="s">
        <v>914</v>
      </c>
      <c r="E138" s="26" t="s">
        <v>1013</v>
      </c>
      <c r="F138" s="109"/>
      <c r="G138" s="26" t="s">
        <v>408</v>
      </c>
      <c r="H138" s="24"/>
      <c r="I138" s="118"/>
      <c r="J138" s="103">
        <v>275.89</v>
      </c>
      <c r="K138" s="104">
        <v>1</v>
      </c>
      <c r="L138" s="104">
        <v>0</v>
      </c>
      <c r="M138" s="110" t="s">
        <v>797</v>
      </c>
      <c r="N138" s="24" t="s">
        <v>395</v>
      </c>
      <c r="O138" s="105">
        <v>43374</v>
      </c>
      <c r="P138" s="105">
        <v>43466</v>
      </c>
      <c r="Q138" s="103" t="s">
        <v>391</v>
      </c>
      <c r="R138" s="106"/>
      <c r="S138" s="26" t="s">
        <v>414</v>
      </c>
      <c r="T138" s="24" t="s">
        <v>289</v>
      </c>
      <c r="U138" s="107">
        <f t="shared" si="9"/>
        <v>43496</v>
      </c>
      <c r="V138" s="107" t="s">
        <v>1008</v>
      </c>
      <c r="W138" s="107" t="s">
        <v>1033</v>
      </c>
      <c r="X138" s="107" t="s">
        <v>1039</v>
      </c>
      <c r="Y138" s="103">
        <f t="shared" si="14"/>
        <v>275.89</v>
      </c>
      <c r="Z138" s="103">
        <f t="shared" si="15"/>
        <v>0</v>
      </c>
    </row>
    <row r="139" spans="1:26" ht="33.75" customHeight="1" x14ac:dyDescent="0.2">
      <c r="A139" s="24" t="s">
        <v>344</v>
      </c>
      <c r="B139" s="24" t="s">
        <v>387</v>
      </c>
      <c r="C139" s="24" t="s">
        <v>636</v>
      </c>
      <c r="D139" s="26" t="s">
        <v>915</v>
      </c>
      <c r="E139" s="26" t="s">
        <v>1013</v>
      </c>
      <c r="F139" s="109"/>
      <c r="G139" s="26" t="s">
        <v>402</v>
      </c>
      <c r="H139" s="24"/>
      <c r="I139" s="24" t="s">
        <v>648</v>
      </c>
      <c r="J139" s="103">
        <v>93.53</v>
      </c>
      <c r="K139" s="104">
        <v>1</v>
      </c>
      <c r="L139" s="104">
        <v>0</v>
      </c>
      <c r="M139" s="110" t="s">
        <v>781</v>
      </c>
      <c r="N139" s="24" t="s">
        <v>390</v>
      </c>
      <c r="O139" s="105">
        <v>42831</v>
      </c>
      <c r="P139" s="105">
        <v>43209</v>
      </c>
      <c r="Q139" s="103" t="s">
        <v>391</v>
      </c>
      <c r="R139" s="106" t="s">
        <v>1071</v>
      </c>
      <c r="S139" s="26" t="s">
        <v>393</v>
      </c>
      <c r="T139" s="24" t="s">
        <v>344</v>
      </c>
      <c r="U139" s="107">
        <f t="shared" si="9"/>
        <v>43220</v>
      </c>
      <c r="V139" s="107" t="s">
        <v>1008</v>
      </c>
      <c r="W139" s="107" t="s">
        <v>1034</v>
      </c>
      <c r="X139" s="107" t="s">
        <v>1039</v>
      </c>
      <c r="Y139" s="103">
        <f t="shared" si="14"/>
        <v>93.53</v>
      </c>
      <c r="Z139" s="103">
        <f t="shared" si="15"/>
        <v>0</v>
      </c>
    </row>
    <row r="140" spans="1:26" ht="33.75" customHeight="1" x14ac:dyDescent="0.2">
      <c r="A140" s="24" t="s">
        <v>692</v>
      </c>
      <c r="B140" s="24" t="s">
        <v>569</v>
      </c>
      <c r="C140" s="24" t="s">
        <v>636</v>
      </c>
      <c r="D140" s="26" t="s">
        <v>696</v>
      </c>
      <c r="E140" s="26" t="s">
        <v>1013</v>
      </c>
      <c r="F140" s="109"/>
      <c r="G140" s="26" t="s">
        <v>408</v>
      </c>
      <c r="H140" s="24"/>
      <c r="I140" s="24"/>
      <c r="J140" s="103">
        <v>827.68</v>
      </c>
      <c r="K140" s="104">
        <v>1</v>
      </c>
      <c r="L140" s="104">
        <v>0</v>
      </c>
      <c r="M140" s="110" t="s">
        <v>694</v>
      </c>
      <c r="N140" s="24" t="s">
        <v>395</v>
      </c>
      <c r="O140" s="105">
        <v>43374</v>
      </c>
      <c r="P140" s="105">
        <v>43466</v>
      </c>
      <c r="Q140" s="103"/>
      <c r="R140" s="103"/>
      <c r="S140" s="26" t="s">
        <v>414</v>
      </c>
      <c r="T140" s="24" t="s">
        <v>692</v>
      </c>
      <c r="U140" s="107">
        <f t="shared" si="9"/>
        <v>43496</v>
      </c>
      <c r="V140" s="107" t="s">
        <v>1007</v>
      </c>
      <c r="W140" s="107" t="s">
        <v>569</v>
      </c>
      <c r="X140" s="107" t="s">
        <v>1039</v>
      </c>
      <c r="Y140" s="103">
        <f t="shared" si="14"/>
        <v>827.68</v>
      </c>
      <c r="Z140" s="103">
        <f t="shared" si="15"/>
        <v>0</v>
      </c>
    </row>
    <row r="141" spans="1:26" ht="33.75" customHeight="1" x14ac:dyDescent="0.2">
      <c r="A141" s="24" t="s">
        <v>736</v>
      </c>
      <c r="B141" s="24" t="s">
        <v>569</v>
      </c>
      <c r="C141" s="24" t="s">
        <v>636</v>
      </c>
      <c r="D141" s="26" t="s">
        <v>916</v>
      </c>
      <c r="E141" s="26" t="s">
        <v>1013</v>
      </c>
      <c r="F141" s="26"/>
      <c r="G141" s="26" t="s">
        <v>394</v>
      </c>
      <c r="H141" s="24"/>
      <c r="I141" s="24"/>
      <c r="J141" s="103">
        <v>469.02</v>
      </c>
      <c r="K141" s="104">
        <v>1</v>
      </c>
      <c r="L141" s="104">
        <v>0</v>
      </c>
      <c r="M141" s="108" t="s">
        <v>693</v>
      </c>
      <c r="N141" s="24" t="s">
        <v>395</v>
      </c>
      <c r="O141" s="105">
        <v>43374</v>
      </c>
      <c r="P141" s="105">
        <v>43452</v>
      </c>
      <c r="Q141" s="106"/>
      <c r="R141" s="106"/>
      <c r="S141" s="26" t="s">
        <v>414</v>
      </c>
      <c r="T141" s="24" t="s">
        <v>736</v>
      </c>
      <c r="U141" s="107">
        <f t="shared" si="9"/>
        <v>43465</v>
      </c>
      <c r="V141" s="107" t="s">
        <v>1007</v>
      </c>
      <c r="W141" s="107" t="s">
        <v>569</v>
      </c>
      <c r="X141" s="107" t="s">
        <v>1039</v>
      </c>
      <c r="Y141" s="103">
        <f t="shared" si="14"/>
        <v>469.02</v>
      </c>
      <c r="Z141" s="103">
        <f t="shared" si="15"/>
        <v>0</v>
      </c>
    </row>
    <row r="142" spans="1:26" ht="33.75" customHeight="1" x14ac:dyDescent="0.2">
      <c r="A142" s="24" t="s">
        <v>792</v>
      </c>
      <c r="B142" s="24" t="s">
        <v>387</v>
      </c>
      <c r="C142" s="24" t="s">
        <v>636</v>
      </c>
      <c r="D142" s="26" t="s">
        <v>917</v>
      </c>
      <c r="E142" s="26" t="s">
        <v>1012</v>
      </c>
      <c r="F142" s="26"/>
      <c r="G142" s="26" t="s">
        <v>408</v>
      </c>
      <c r="H142" s="24"/>
      <c r="I142" s="103"/>
      <c r="J142" s="103">
        <v>1000</v>
      </c>
      <c r="K142" s="104">
        <v>1</v>
      </c>
      <c r="L142" s="104">
        <v>0</v>
      </c>
      <c r="M142" s="108" t="s">
        <v>798</v>
      </c>
      <c r="N142" s="24" t="s">
        <v>395</v>
      </c>
      <c r="O142" s="105">
        <v>43405</v>
      </c>
      <c r="P142" s="105">
        <v>43497</v>
      </c>
      <c r="Q142" s="106"/>
      <c r="R142" s="106"/>
      <c r="S142" s="26" t="s">
        <v>414</v>
      </c>
      <c r="T142" s="24" t="s">
        <v>792</v>
      </c>
      <c r="U142" s="107">
        <f t="shared" si="9"/>
        <v>43524</v>
      </c>
      <c r="V142" s="107" t="s">
        <v>1007</v>
      </c>
      <c r="W142" s="107" t="s">
        <v>1027</v>
      </c>
      <c r="X142" s="107" t="s">
        <v>1039</v>
      </c>
      <c r="Y142" s="103">
        <f t="shared" si="14"/>
        <v>1000</v>
      </c>
      <c r="Z142" s="103">
        <f t="shared" si="15"/>
        <v>0</v>
      </c>
    </row>
    <row r="143" spans="1:26" ht="33.75" customHeight="1" x14ac:dyDescent="0.2">
      <c r="A143" s="24" t="s">
        <v>793</v>
      </c>
      <c r="B143" s="24" t="s">
        <v>387</v>
      </c>
      <c r="C143" s="24" t="s">
        <v>636</v>
      </c>
      <c r="D143" s="26" t="s">
        <v>918</v>
      </c>
      <c r="E143" s="26" t="s">
        <v>1012</v>
      </c>
      <c r="F143" s="26"/>
      <c r="G143" s="26" t="s">
        <v>408</v>
      </c>
      <c r="H143" s="24"/>
      <c r="I143" s="103"/>
      <c r="J143" s="103">
        <v>250</v>
      </c>
      <c r="K143" s="104">
        <v>1</v>
      </c>
      <c r="L143" s="104">
        <v>0</v>
      </c>
      <c r="M143" s="108" t="s">
        <v>799</v>
      </c>
      <c r="N143" s="24" t="s">
        <v>395</v>
      </c>
      <c r="O143" s="105">
        <v>43405</v>
      </c>
      <c r="P143" s="105">
        <v>43497</v>
      </c>
      <c r="Q143" s="106"/>
      <c r="R143" s="106"/>
      <c r="S143" s="26" t="s">
        <v>414</v>
      </c>
      <c r="T143" s="24" t="s">
        <v>793</v>
      </c>
      <c r="U143" s="107">
        <f t="shared" si="9"/>
        <v>43524</v>
      </c>
      <c r="V143" s="107" t="s">
        <v>1007</v>
      </c>
      <c r="W143" s="107" t="s">
        <v>1027</v>
      </c>
      <c r="X143" s="107" t="s">
        <v>1039</v>
      </c>
      <c r="Y143" s="103">
        <f t="shared" si="14"/>
        <v>250</v>
      </c>
      <c r="Z143" s="103">
        <f t="shared" si="15"/>
        <v>0</v>
      </c>
    </row>
    <row r="144" spans="1:26" ht="33.75" customHeight="1" x14ac:dyDescent="0.2">
      <c r="A144" s="24" t="s">
        <v>1127</v>
      </c>
      <c r="B144" s="24" t="s">
        <v>387</v>
      </c>
      <c r="C144" s="24" t="s">
        <v>636</v>
      </c>
      <c r="D144" s="26" t="s">
        <v>1128</v>
      </c>
      <c r="E144" s="26" t="s">
        <v>1012</v>
      </c>
      <c r="F144" s="26"/>
      <c r="G144" s="26" t="s">
        <v>402</v>
      </c>
      <c r="H144" s="24"/>
      <c r="I144" s="24" t="s">
        <v>648</v>
      </c>
      <c r="J144" s="103">
        <v>0</v>
      </c>
      <c r="K144" s="104">
        <v>1</v>
      </c>
      <c r="L144" s="104">
        <v>0</v>
      </c>
      <c r="M144" s="108" t="s">
        <v>1126</v>
      </c>
      <c r="N144" s="24" t="s">
        <v>390</v>
      </c>
      <c r="O144" s="105">
        <v>43374</v>
      </c>
      <c r="P144" s="105">
        <v>43452</v>
      </c>
      <c r="Q144" s="106"/>
      <c r="R144" s="106"/>
      <c r="S144" s="26" t="s">
        <v>414</v>
      </c>
      <c r="T144" s="24" t="s">
        <v>793</v>
      </c>
      <c r="U144" s="107">
        <f t="shared" ref="U144" si="16">IFERROR(EOMONTH(P144,0),"")</f>
        <v>43465</v>
      </c>
      <c r="V144" s="107" t="s">
        <v>1007</v>
      </c>
      <c r="W144" s="107" t="s">
        <v>1027</v>
      </c>
      <c r="X144" s="107" t="s">
        <v>1039</v>
      </c>
      <c r="Y144" s="103">
        <f t="shared" ref="Y144" si="17">$J144*K144</f>
        <v>0</v>
      </c>
      <c r="Z144" s="103">
        <f t="shared" ref="Z144" si="18">$J144*L144</f>
        <v>0</v>
      </c>
    </row>
    <row r="145" spans="1:26" ht="33.75" customHeight="1" x14ac:dyDescent="0.2">
      <c r="A145" s="24" t="s">
        <v>386</v>
      </c>
      <c r="B145" s="24" t="s">
        <v>387</v>
      </c>
      <c r="C145" s="24" t="s">
        <v>637</v>
      </c>
      <c r="D145" s="26" t="s">
        <v>919</v>
      </c>
      <c r="E145" s="26" t="s">
        <v>1010</v>
      </c>
      <c r="F145" s="26"/>
      <c r="G145" s="26" t="s">
        <v>388</v>
      </c>
      <c r="H145" s="24"/>
      <c r="I145" s="24" t="s">
        <v>389</v>
      </c>
      <c r="J145" s="103">
        <v>8874.33</v>
      </c>
      <c r="K145" s="104">
        <v>1</v>
      </c>
      <c r="L145" s="104">
        <v>0</v>
      </c>
      <c r="M145" s="110" t="s">
        <v>24</v>
      </c>
      <c r="N145" s="24" t="s">
        <v>390</v>
      </c>
      <c r="O145" s="105">
        <v>41537</v>
      </c>
      <c r="P145" s="105">
        <v>41865</v>
      </c>
      <c r="Q145" s="103" t="s">
        <v>391</v>
      </c>
      <c r="R145" s="106" t="s">
        <v>392</v>
      </c>
      <c r="S145" s="26" t="s">
        <v>393</v>
      </c>
      <c r="T145" s="24" t="s">
        <v>25</v>
      </c>
      <c r="U145" s="107">
        <f t="shared" si="9"/>
        <v>41882</v>
      </c>
      <c r="V145" s="107" t="s">
        <v>1008</v>
      </c>
      <c r="W145" s="107" t="s">
        <v>1032</v>
      </c>
      <c r="X145" s="107" t="s">
        <v>1038</v>
      </c>
      <c r="Y145" s="103">
        <f t="shared" si="14"/>
        <v>8874.33</v>
      </c>
      <c r="Z145" s="103">
        <f t="shared" si="15"/>
        <v>0</v>
      </c>
    </row>
    <row r="146" spans="1:26" ht="33.75" customHeight="1" x14ac:dyDescent="0.2">
      <c r="A146" s="24" t="s">
        <v>397</v>
      </c>
      <c r="B146" s="24" t="s">
        <v>387</v>
      </c>
      <c r="C146" s="24" t="s">
        <v>637</v>
      </c>
      <c r="D146" s="26" t="s">
        <v>920</v>
      </c>
      <c r="E146" s="26" t="s">
        <v>1010</v>
      </c>
      <c r="F146" s="26"/>
      <c r="G146" s="26" t="s">
        <v>388</v>
      </c>
      <c r="H146" s="24"/>
      <c r="I146" s="24" t="s">
        <v>398</v>
      </c>
      <c r="J146" s="103">
        <v>5436.28</v>
      </c>
      <c r="K146" s="104">
        <v>1</v>
      </c>
      <c r="L146" s="104">
        <v>0</v>
      </c>
      <c r="M146" s="108" t="s">
        <v>28</v>
      </c>
      <c r="N146" s="24" t="s">
        <v>390</v>
      </c>
      <c r="O146" s="105">
        <v>41709</v>
      </c>
      <c r="P146" s="105">
        <v>42198</v>
      </c>
      <c r="Q146" s="103" t="s">
        <v>391</v>
      </c>
      <c r="R146" s="106" t="s">
        <v>399</v>
      </c>
      <c r="S146" s="26" t="s">
        <v>393</v>
      </c>
      <c r="T146" s="24" t="s">
        <v>29</v>
      </c>
      <c r="U146" s="107">
        <f t="shared" ref="U146:U209" si="19">IFERROR(EOMONTH(P146,0),"")</f>
        <v>42216</v>
      </c>
      <c r="V146" s="107" t="s">
        <v>1008</v>
      </c>
      <c r="W146" s="107" t="s">
        <v>1032</v>
      </c>
      <c r="X146" s="107" t="s">
        <v>1038</v>
      </c>
      <c r="Y146" s="103">
        <f t="shared" ref="Y146:Y209" si="20">$J146*K146</f>
        <v>5436.28</v>
      </c>
      <c r="Z146" s="103">
        <f t="shared" ref="Z146:Z209" si="21">$J146*L146</f>
        <v>0</v>
      </c>
    </row>
    <row r="147" spans="1:26" ht="33.75" customHeight="1" x14ac:dyDescent="0.2">
      <c r="A147" s="24" t="s">
        <v>425</v>
      </c>
      <c r="B147" s="24" t="s">
        <v>387</v>
      </c>
      <c r="C147" s="24" t="s">
        <v>637</v>
      </c>
      <c r="D147" s="26" t="s">
        <v>921</v>
      </c>
      <c r="E147" s="26" t="s">
        <v>1011</v>
      </c>
      <c r="F147" s="26"/>
      <c r="G147" s="26" t="s">
        <v>388</v>
      </c>
      <c r="H147" s="24"/>
      <c r="I147" s="24" t="s">
        <v>426</v>
      </c>
      <c r="J147" s="103">
        <v>206.37</v>
      </c>
      <c r="K147" s="104">
        <v>1</v>
      </c>
      <c r="L147" s="104">
        <v>0</v>
      </c>
      <c r="M147" s="108" t="s">
        <v>52</v>
      </c>
      <c r="N147" s="24" t="s">
        <v>395</v>
      </c>
      <c r="O147" s="105">
        <v>41971</v>
      </c>
      <c r="P147" s="105">
        <v>42419</v>
      </c>
      <c r="Q147" s="103" t="s">
        <v>391</v>
      </c>
      <c r="R147" s="106" t="s">
        <v>427</v>
      </c>
      <c r="S147" s="26" t="s">
        <v>412</v>
      </c>
      <c r="T147" s="24" t="s">
        <v>53</v>
      </c>
      <c r="U147" s="107">
        <f t="shared" si="19"/>
        <v>42429</v>
      </c>
      <c r="V147" s="107" t="s">
        <v>1008</v>
      </c>
      <c r="W147" s="107" t="s">
        <v>1028</v>
      </c>
      <c r="X147" s="107" t="s">
        <v>1039</v>
      </c>
      <c r="Y147" s="103">
        <f t="shared" si="20"/>
        <v>206.37</v>
      </c>
      <c r="Z147" s="103">
        <f t="shared" si="21"/>
        <v>0</v>
      </c>
    </row>
    <row r="148" spans="1:26" ht="33.75" customHeight="1" x14ac:dyDescent="0.2">
      <c r="A148" s="24" t="s">
        <v>436</v>
      </c>
      <c r="B148" s="24" t="s">
        <v>387</v>
      </c>
      <c r="C148" s="24" t="s">
        <v>637</v>
      </c>
      <c r="D148" s="26" t="s">
        <v>922</v>
      </c>
      <c r="E148" s="26" t="s">
        <v>1011</v>
      </c>
      <c r="F148" s="26"/>
      <c r="G148" s="26" t="s">
        <v>388</v>
      </c>
      <c r="H148" s="24"/>
      <c r="I148" s="24" t="s">
        <v>437</v>
      </c>
      <c r="J148" s="103">
        <v>455.15</v>
      </c>
      <c r="K148" s="104">
        <v>1</v>
      </c>
      <c r="L148" s="104">
        <v>0</v>
      </c>
      <c r="M148" s="108" t="s">
        <v>69</v>
      </c>
      <c r="N148" s="24" t="s">
        <v>395</v>
      </c>
      <c r="O148" s="105">
        <v>42020</v>
      </c>
      <c r="P148" s="105">
        <v>42551</v>
      </c>
      <c r="Q148" s="103" t="s">
        <v>391</v>
      </c>
      <c r="R148" s="106" t="s">
        <v>438</v>
      </c>
      <c r="S148" s="26" t="s">
        <v>412</v>
      </c>
      <c r="T148" s="24" t="s">
        <v>70</v>
      </c>
      <c r="U148" s="107">
        <f t="shared" si="19"/>
        <v>42551</v>
      </c>
      <c r="V148" s="107" t="s">
        <v>1008</v>
      </c>
      <c r="W148" s="107" t="s">
        <v>1030</v>
      </c>
      <c r="X148" s="107" t="s">
        <v>1039</v>
      </c>
      <c r="Y148" s="103">
        <f t="shared" si="20"/>
        <v>455.15</v>
      </c>
      <c r="Z148" s="103">
        <f t="shared" si="21"/>
        <v>0</v>
      </c>
    </row>
    <row r="149" spans="1:26" ht="33.75" customHeight="1" x14ac:dyDescent="0.2">
      <c r="A149" s="24" t="s">
        <v>479</v>
      </c>
      <c r="B149" s="24" t="s">
        <v>387</v>
      </c>
      <c r="C149" s="24" t="s">
        <v>637</v>
      </c>
      <c r="D149" s="26" t="s">
        <v>923</v>
      </c>
      <c r="E149" s="26" t="s">
        <v>1012</v>
      </c>
      <c r="F149" s="26"/>
      <c r="G149" s="26" t="s">
        <v>388</v>
      </c>
      <c r="H149" s="24">
        <v>2</v>
      </c>
      <c r="I149" s="24" t="s">
        <v>480</v>
      </c>
      <c r="J149" s="103">
        <v>864.11</v>
      </c>
      <c r="K149" s="104">
        <v>1</v>
      </c>
      <c r="L149" s="104">
        <v>0</v>
      </c>
      <c r="M149" s="108" t="s">
        <v>760</v>
      </c>
      <c r="N149" s="24" t="s">
        <v>390</v>
      </c>
      <c r="O149" s="105">
        <v>41718</v>
      </c>
      <c r="P149" s="105">
        <v>42443</v>
      </c>
      <c r="Q149" s="103" t="s">
        <v>391</v>
      </c>
      <c r="R149" s="106" t="s">
        <v>481</v>
      </c>
      <c r="S149" s="26" t="s">
        <v>393</v>
      </c>
      <c r="T149" s="24" t="s">
        <v>121</v>
      </c>
      <c r="U149" s="107">
        <f t="shared" si="19"/>
        <v>42460</v>
      </c>
      <c r="V149" s="107" t="s">
        <v>1008</v>
      </c>
      <c r="W149" s="107" t="s">
        <v>1032</v>
      </c>
      <c r="X149" s="107" t="s">
        <v>1039</v>
      </c>
      <c r="Y149" s="103">
        <f t="shared" si="20"/>
        <v>864.11</v>
      </c>
      <c r="Z149" s="103">
        <f t="shared" si="21"/>
        <v>0</v>
      </c>
    </row>
    <row r="150" spans="1:26" ht="33.75" customHeight="1" x14ac:dyDescent="0.2">
      <c r="A150" s="24" t="s">
        <v>494</v>
      </c>
      <c r="B150" s="24" t="s">
        <v>387</v>
      </c>
      <c r="C150" s="24" t="s">
        <v>637</v>
      </c>
      <c r="D150" s="26" t="s">
        <v>924</v>
      </c>
      <c r="E150" s="26" t="s">
        <v>1012</v>
      </c>
      <c r="F150" s="26"/>
      <c r="G150" s="26" t="s">
        <v>388</v>
      </c>
      <c r="H150" s="24"/>
      <c r="I150" s="24" t="s">
        <v>495</v>
      </c>
      <c r="J150" s="103">
        <v>998.02</v>
      </c>
      <c r="K150" s="104">
        <v>1</v>
      </c>
      <c r="L150" s="104">
        <v>0</v>
      </c>
      <c r="M150" s="108" t="s">
        <v>142</v>
      </c>
      <c r="N150" s="24" t="s">
        <v>390</v>
      </c>
      <c r="O150" s="105">
        <v>41865</v>
      </c>
      <c r="P150" s="105">
        <v>42551</v>
      </c>
      <c r="Q150" s="103" t="s">
        <v>391</v>
      </c>
      <c r="R150" s="106" t="s">
        <v>496</v>
      </c>
      <c r="S150" s="26" t="s">
        <v>393</v>
      </c>
      <c r="T150" s="24" t="s">
        <v>143</v>
      </c>
      <c r="U150" s="107">
        <f t="shared" si="19"/>
        <v>42551</v>
      </c>
      <c r="V150" s="107" t="s">
        <v>1008</v>
      </c>
      <c r="W150" s="107" t="s">
        <v>1032</v>
      </c>
      <c r="X150" s="107" t="s">
        <v>1039</v>
      </c>
      <c r="Y150" s="103">
        <f t="shared" si="20"/>
        <v>998.02</v>
      </c>
      <c r="Z150" s="103">
        <f t="shared" si="21"/>
        <v>0</v>
      </c>
    </row>
    <row r="151" spans="1:26" ht="33.75" customHeight="1" x14ac:dyDescent="0.2">
      <c r="A151" s="24" t="s">
        <v>602</v>
      </c>
      <c r="B151" s="24" t="s">
        <v>387</v>
      </c>
      <c r="C151" s="24" t="s">
        <v>637</v>
      </c>
      <c r="D151" s="26" t="s">
        <v>925</v>
      </c>
      <c r="E151" s="26" t="s">
        <v>1013</v>
      </c>
      <c r="F151" s="109"/>
      <c r="G151" s="26" t="s">
        <v>422</v>
      </c>
      <c r="H151" s="24"/>
      <c r="I151" s="24" t="s">
        <v>603</v>
      </c>
      <c r="J151" s="103">
        <v>118.77</v>
      </c>
      <c r="K151" s="104">
        <v>1</v>
      </c>
      <c r="L151" s="104">
        <v>0</v>
      </c>
      <c r="M151" s="110" t="s">
        <v>341</v>
      </c>
      <c r="N151" s="24" t="s">
        <v>390</v>
      </c>
      <c r="O151" s="105">
        <v>41718</v>
      </c>
      <c r="P151" s="105">
        <v>42090</v>
      </c>
      <c r="Q151" s="103" t="s">
        <v>391</v>
      </c>
      <c r="R151" s="106" t="s">
        <v>604</v>
      </c>
      <c r="S151" s="26" t="s">
        <v>412</v>
      </c>
      <c r="T151" s="24" t="s">
        <v>342</v>
      </c>
      <c r="U151" s="107">
        <f t="shared" si="19"/>
        <v>42094</v>
      </c>
      <c r="V151" s="107" t="s">
        <v>1008</v>
      </c>
      <c r="W151" s="107" t="s">
        <v>1034</v>
      </c>
      <c r="X151" s="107" t="s">
        <v>1039</v>
      </c>
      <c r="Y151" s="103">
        <f t="shared" si="20"/>
        <v>118.77</v>
      </c>
      <c r="Z151" s="103">
        <f t="shared" si="21"/>
        <v>0</v>
      </c>
    </row>
    <row r="152" spans="1:26" ht="33.75" customHeight="1" x14ac:dyDescent="0.2">
      <c r="A152" s="24" t="s">
        <v>619</v>
      </c>
      <c r="B152" s="24" t="s">
        <v>610</v>
      </c>
      <c r="C152" s="24" t="s">
        <v>637</v>
      </c>
      <c r="D152" s="26" t="s">
        <v>926</v>
      </c>
      <c r="E152" s="26" t="s">
        <v>1013</v>
      </c>
      <c r="F152" s="109"/>
      <c r="G152" s="26" t="s">
        <v>422</v>
      </c>
      <c r="H152" s="24"/>
      <c r="I152" s="24" t="s">
        <v>620</v>
      </c>
      <c r="J152" s="103">
        <v>55.73</v>
      </c>
      <c r="K152" s="104">
        <v>1</v>
      </c>
      <c r="L152" s="104">
        <v>0</v>
      </c>
      <c r="M152" s="110" t="s">
        <v>357</v>
      </c>
      <c r="N152" s="24" t="s">
        <v>395</v>
      </c>
      <c r="O152" s="105">
        <v>41891</v>
      </c>
      <c r="P152" s="105">
        <v>42353</v>
      </c>
      <c r="Q152" s="103" t="s">
        <v>391</v>
      </c>
      <c r="R152" s="106" t="s">
        <v>621</v>
      </c>
      <c r="S152" s="26" t="s">
        <v>412</v>
      </c>
      <c r="T152" s="24" t="s">
        <v>358</v>
      </c>
      <c r="U152" s="107">
        <f t="shared" si="19"/>
        <v>42369</v>
      </c>
      <c r="V152" s="107" t="s">
        <v>1008</v>
      </c>
      <c r="W152" s="107" t="s">
        <v>610</v>
      </c>
      <c r="X152" s="107" t="s">
        <v>1039</v>
      </c>
      <c r="Y152" s="103">
        <f t="shared" si="20"/>
        <v>55.73</v>
      </c>
      <c r="Z152" s="103">
        <f t="shared" si="21"/>
        <v>0</v>
      </c>
    </row>
    <row r="153" spans="1:26" ht="33.75" customHeight="1" x14ac:dyDescent="0.2">
      <c r="A153" s="24" t="s">
        <v>622</v>
      </c>
      <c r="B153" s="24" t="s">
        <v>610</v>
      </c>
      <c r="C153" s="24" t="s">
        <v>637</v>
      </c>
      <c r="D153" s="26" t="s">
        <v>927</v>
      </c>
      <c r="E153" s="26" t="s">
        <v>1013</v>
      </c>
      <c r="F153" s="109"/>
      <c r="G153" s="26" t="s">
        <v>388</v>
      </c>
      <c r="H153" s="24"/>
      <c r="I153" s="24" t="s">
        <v>623</v>
      </c>
      <c r="J153" s="103">
        <v>259.31</v>
      </c>
      <c r="K153" s="104">
        <v>1</v>
      </c>
      <c r="L153" s="104">
        <v>0</v>
      </c>
      <c r="M153" s="110" t="s">
        <v>359</v>
      </c>
      <c r="N153" s="24" t="s">
        <v>395</v>
      </c>
      <c r="O153" s="105">
        <v>41913</v>
      </c>
      <c r="P153" s="105">
        <v>42598</v>
      </c>
      <c r="Q153" s="103" t="s">
        <v>391</v>
      </c>
      <c r="R153" s="106" t="s">
        <v>624</v>
      </c>
      <c r="S153" s="26" t="s">
        <v>412</v>
      </c>
      <c r="T153" s="24" t="s">
        <v>360</v>
      </c>
      <c r="U153" s="107">
        <f t="shared" si="19"/>
        <v>42613</v>
      </c>
      <c r="V153" s="107" t="s">
        <v>1008</v>
      </c>
      <c r="W153" s="107" t="s">
        <v>610</v>
      </c>
      <c r="X153" s="107" t="s">
        <v>1039</v>
      </c>
      <c r="Y153" s="103">
        <f t="shared" si="20"/>
        <v>259.31</v>
      </c>
      <c r="Z153" s="103">
        <f t="shared" si="21"/>
        <v>0</v>
      </c>
    </row>
    <row r="154" spans="1:26" ht="33.75" customHeight="1" x14ac:dyDescent="0.2">
      <c r="A154" s="24" t="s">
        <v>253</v>
      </c>
      <c r="B154" s="24" t="s">
        <v>387</v>
      </c>
      <c r="C154" s="24" t="s">
        <v>637</v>
      </c>
      <c r="D154" s="26" t="s">
        <v>928</v>
      </c>
      <c r="E154" s="26" t="s">
        <v>1012</v>
      </c>
      <c r="F154" s="26"/>
      <c r="G154" s="26" t="s">
        <v>422</v>
      </c>
      <c r="H154" s="24"/>
      <c r="I154" s="24" t="s">
        <v>555</v>
      </c>
      <c r="J154" s="103">
        <v>99.49</v>
      </c>
      <c r="K154" s="104">
        <v>1</v>
      </c>
      <c r="L154" s="104">
        <v>0</v>
      </c>
      <c r="M154" s="108" t="s">
        <v>252</v>
      </c>
      <c r="N154" s="24" t="s">
        <v>390</v>
      </c>
      <c r="O154" s="105">
        <v>42671</v>
      </c>
      <c r="P154" s="105">
        <v>42930</v>
      </c>
      <c r="Q154" s="103" t="s">
        <v>391</v>
      </c>
      <c r="R154" s="106" t="s">
        <v>556</v>
      </c>
      <c r="S154" s="26" t="s">
        <v>412</v>
      </c>
      <c r="T154" s="24" t="s">
        <v>253</v>
      </c>
      <c r="U154" s="107">
        <f t="shared" si="19"/>
        <v>42947</v>
      </c>
      <c r="V154" s="107" t="s">
        <v>1008</v>
      </c>
      <c r="W154" s="107" t="s">
        <v>1032</v>
      </c>
      <c r="X154" s="107" t="s">
        <v>1039</v>
      </c>
      <c r="Y154" s="103">
        <f t="shared" si="20"/>
        <v>99.49</v>
      </c>
      <c r="Z154" s="103">
        <f t="shared" si="21"/>
        <v>0</v>
      </c>
    </row>
    <row r="155" spans="1:26" ht="33.75" customHeight="1" x14ac:dyDescent="0.2">
      <c r="A155" s="24" t="s">
        <v>381</v>
      </c>
      <c r="B155" s="24" t="s">
        <v>387</v>
      </c>
      <c r="C155" s="24" t="s">
        <v>637</v>
      </c>
      <c r="D155" s="26" t="s">
        <v>929</v>
      </c>
      <c r="E155" s="26" t="s">
        <v>1014</v>
      </c>
      <c r="F155" s="109"/>
      <c r="G155" s="26" t="s">
        <v>402</v>
      </c>
      <c r="H155" s="24"/>
      <c r="I155" s="24" t="s">
        <v>629</v>
      </c>
      <c r="J155" s="103">
        <v>216.42</v>
      </c>
      <c r="K155" s="104">
        <v>1</v>
      </c>
      <c r="L155" s="104">
        <v>0</v>
      </c>
      <c r="M155" s="110" t="s">
        <v>380</v>
      </c>
      <c r="N155" s="24" t="s">
        <v>390</v>
      </c>
      <c r="O155" s="105" t="s">
        <v>31</v>
      </c>
      <c r="P155" s="105">
        <v>42788</v>
      </c>
      <c r="Q155" s="103" t="s">
        <v>391</v>
      </c>
      <c r="R155" s="106" t="s">
        <v>630</v>
      </c>
      <c r="S155" s="26" t="s">
        <v>393</v>
      </c>
      <c r="T155" s="24" t="s">
        <v>381</v>
      </c>
      <c r="U155" s="107">
        <f t="shared" si="19"/>
        <v>42794</v>
      </c>
      <c r="V155" s="107" t="s">
        <v>1008</v>
      </c>
      <c r="W155" s="107" t="s">
        <v>1032</v>
      </c>
      <c r="X155" s="107" t="s">
        <v>1040</v>
      </c>
      <c r="Y155" s="103">
        <f t="shared" si="20"/>
        <v>216.42</v>
      </c>
      <c r="Z155" s="103">
        <f t="shared" si="21"/>
        <v>0</v>
      </c>
    </row>
    <row r="156" spans="1:26" ht="33.75" customHeight="1" x14ac:dyDescent="0.2">
      <c r="A156" s="24" t="s">
        <v>138</v>
      </c>
      <c r="B156" s="24" t="s">
        <v>387</v>
      </c>
      <c r="C156" s="24" t="s">
        <v>637</v>
      </c>
      <c r="D156" s="26" t="s">
        <v>930</v>
      </c>
      <c r="E156" s="26" t="s">
        <v>1012</v>
      </c>
      <c r="F156" s="26"/>
      <c r="G156" s="26" t="s">
        <v>388</v>
      </c>
      <c r="H156" s="24">
        <v>2</v>
      </c>
      <c r="I156" s="24" t="s">
        <v>489</v>
      </c>
      <c r="J156" s="103">
        <v>1517.71</v>
      </c>
      <c r="K156" s="104">
        <v>1</v>
      </c>
      <c r="L156" s="104">
        <v>0</v>
      </c>
      <c r="M156" s="108" t="s">
        <v>761</v>
      </c>
      <c r="N156" s="24" t="s">
        <v>390</v>
      </c>
      <c r="O156" s="105">
        <v>41718</v>
      </c>
      <c r="P156" s="105">
        <v>42240</v>
      </c>
      <c r="Q156" s="103" t="s">
        <v>391</v>
      </c>
      <c r="R156" s="106" t="s">
        <v>490</v>
      </c>
      <c r="S156" s="26" t="s">
        <v>412</v>
      </c>
      <c r="T156" s="24" t="s">
        <v>138</v>
      </c>
      <c r="U156" s="107">
        <f t="shared" si="19"/>
        <v>42247</v>
      </c>
      <c r="V156" s="107" t="s">
        <v>1008</v>
      </c>
      <c r="W156" s="107" t="s">
        <v>1032</v>
      </c>
      <c r="X156" s="107" t="s">
        <v>1039</v>
      </c>
      <c r="Y156" s="103">
        <f t="shared" si="20"/>
        <v>1517.71</v>
      </c>
      <c r="Z156" s="103">
        <f t="shared" si="21"/>
        <v>0</v>
      </c>
    </row>
    <row r="157" spans="1:26" ht="33.75" customHeight="1" x14ac:dyDescent="0.2">
      <c r="A157" s="24" t="s">
        <v>191</v>
      </c>
      <c r="B157" s="24" t="s">
        <v>387</v>
      </c>
      <c r="C157" s="24" t="s">
        <v>637</v>
      </c>
      <c r="D157" s="26" t="s">
        <v>931</v>
      </c>
      <c r="E157" s="26" t="s">
        <v>1012</v>
      </c>
      <c r="F157" s="109"/>
      <c r="G157" s="26" t="s">
        <v>388</v>
      </c>
      <c r="H157" s="24"/>
      <c r="I157" s="24" t="s">
        <v>514</v>
      </c>
      <c r="J157" s="103">
        <v>721.25</v>
      </c>
      <c r="K157" s="104">
        <v>1</v>
      </c>
      <c r="L157" s="104">
        <v>0</v>
      </c>
      <c r="M157" s="24" t="s">
        <v>190</v>
      </c>
      <c r="N157" s="24" t="s">
        <v>395</v>
      </c>
      <c r="O157" s="105">
        <v>42109</v>
      </c>
      <c r="P157" s="105">
        <v>42900</v>
      </c>
      <c r="Q157" s="103" t="s">
        <v>391</v>
      </c>
      <c r="R157" s="106" t="s">
        <v>435</v>
      </c>
      <c r="S157" s="26" t="s">
        <v>393</v>
      </c>
      <c r="T157" s="24" t="s">
        <v>191</v>
      </c>
      <c r="U157" s="107">
        <f t="shared" si="19"/>
        <v>42916</v>
      </c>
      <c r="V157" s="107" t="s">
        <v>1008</v>
      </c>
      <c r="W157" s="107" t="s">
        <v>1032</v>
      </c>
      <c r="X157" s="107" t="s">
        <v>1039</v>
      </c>
      <c r="Y157" s="103">
        <f t="shared" si="20"/>
        <v>721.25</v>
      </c>
      <c r="Z157" s="103">
        <f t="shared" si="21"/>
        <v>0</v>
      </c>
    </row>
    <row r="158" spans="1:26" ht="33.75" customHeight="1" x14ac:dyDescent="0.2">
      <c r="A158" s="24" t="s">
        <v>199</v>
      </c>
      <c r="B158" s="24" t="s">
        <v>387</v>
      </c>
      <c r="C158" s="24" t="s">
        <v>637</v>
      </c>
      <c r="D158" s="26" t="s">
        <v>932</v>
      </c>
      <c r="E158" s="26" t="s">
        <v>1012</v>
      </c>
      <c r="F158" s="109"/>
      <c r="G158" s="26" t="s">
        <v>388</v>
      </c>
      <c r="H158" s="24"/>
      <c r="I158" s="24" t="s">
        <v>520</v>
      </c>
      <c r="J158" s="103">
        <v>840.61</v>
      </c>
      <c r="K158" s="104">
        <v>1</v>
      </c>
      <c r="L158" s="104">
        <v>0</v>
      </c>
      <c r="M158" s="24" t="s">
        <v>198</v>
      </c>
      <c r="N158" s="24" t="s">
        <v>395</v>
      </c>
      <c r="O158" s="105">
        <v>42508</v>
      </c>
      <c r="P158" s="105">
        <v>42948</v>
      </c>
      <c r="Q158" s="103" t="s">
        <v>391</v>
      </c>
      <c r="R158" s="106" t="s">
        <v>435</v>
      </c>
      <c r="S158" s="26" t="s">
        <v>393</v>
      </c>
      <c r="T158" s="24" t="s">
        <v>199</v>
      </c>
      <c r="U158" s="107">
        <f t="shared" si="19"/>
        <v>42978</v>
      </c>
      <c r="V158" s="107" t="s">
        <v>1008</v>
      </c>
      <c r="W158" s="107" t="s">
        <v>1032</v>
      </c>
      <c r="X158" s="107" t="s">
        <v>1039</v>
      </c>
      <c r="Y158" s="103">
        <f t="shared" si="20"/>
        <v>840.61</v>
      </c>
      <c r="Z158" s="103">
        <f t="shared" si="21"/>
        <v>0</v>
      </c>
    </row>
    <row r="159" spans="1:26" ht="33.75" customHeight="1" x14ac:dyDescent="0.2">
      <c r="A159" s="24" t="s">
        <v>311</v>
      </c>
      <c r="B159" s="24" t="s">
        <v>569</v>
      </c>
      <c r="C159" s="24" t="s">
        <v>637</v>
      </c>
      <c r="D159" s="26" t="s">
        <v>933</v>
      </c>
      <c r="E159" s="26" t="s">
        <v>1013</v>
      </c>
      <c r="F159" s="109"/>
      <c r="G159" s="26" t="s">
        <v>422</v>
      </c>
      <c r="H159" s="24"/>
      <c r="I159" s="24" t="s">
        <v>577</v>
      </c>
      <c r="J159" s="103">
        <v>89.87</v>
      </c>
      <c r="K159" s="104">
        <v>1</v>
      </c>
      <c r="L159" s="104">
        <v>0</v>
      </c>
      <c r="M159" s="117" t="s">
        <v>310</v>
      </c>
      <c r="N159" s="24" t="s">
        <v>395</v>
      </c>
      <c r="O159" s="105">
        <v>41843</v>
      </c>
      <c r="P159" s="105">
        <v>42167</v>
      </c>
      <c r="Q159" s="103" t="s">
        <v>391</v>
      </c>
      <c r="R159" s="106" t="s">
        <v>578</v>
      </c>
      <c r="S159" s="26" t="s">
        <v>412</v>
      </c>
      <c r="T159" s="24" t="s">
        <v>311</v>
      </c>
      <c r="U159" s="107">
        <f t="shared" si="19"/>
        <v>42185</v>
      </c>
      <c r="V159" s="107" t="s">
        <v>1008</v>
      </c>
      <c r="W159" s="107" t="s">
        <v>569</v>
      </c>
      <c r="X159" s="107" t="s">
        <v>1039</v>
      </c>
      <c r="Y159" s="103">
        <f t="shared" si="20"/>
        <v>89.87</v>
      </c>
      <c r="Z159" s="103">
        <f t="shared" si="21"/>
        <v>0</v>
      </c>
    </row>
    <row r="160" spans="1:26" ht="33.75" customHeight="1" x14ac:dyDescent="0.2">
      <c r="A160" s="24" t="s">
        <v>319</v>
      </c>
      <c r="B160" s="24" t="s">
        <v>569</v>
      </c>
      <c r="C160" s="24" t="s">
        <v>637</v>
      </c>
      <c r="D160" s="26" t="s">
        <v>934</v>
      </c>
      <c r="E160" s="26" t="s">
        <v>1013</v>
      </c>
      <c r="F160" s="109"/>
      <c r="G160" s="26" t="s">
        <v>388</v>
      </c>
      <c r="H160" s="24"/>
      <c r="I160" s="24" t="s">
        <v>584</v>
      </c>
      <c r="J160" s="103">
        <v>618.28</v>
      </c>
      <c r="K160" s="104">
        <v>1</v>
      </c>
      <c r="L160" s="104">
        <v>0</v>
      </c>
      <c r="M160" s="117" t="s">
        <v>318</v>
      </c>
      <c r="N160" s="24" t="s">
        <v>390</v>
      </c>
      <c r="O160" s="105">
        <v>42116</v>
      </c>
      <c r="P160" s="105">
        <v>42734</v>
      </c>
      <c r="Q160" s="103" t="s">
        <v>391</v>
      </c>
      <c r="R160" s="106" t="s">
        <v>585</v>
      </c>
      <c r="S160" s="26" t="s">
        <v>393</v>
      </c>
      <c r="T160" s="24" t="s">
        <v>319</v>
      </c>
      <c r="U160" s="107">
        <f t="shared" si="19"/>
        <v>42735</v>
      </c>
      <c r="V160" s="107" t="s">
        <v>1008</v>
      </c>
      <c r="W160" s="107" t="s">
        <v>569</v>
      </c>
      <c r="X160" s="107" t="s">
        <v>1039</v>
      </c>
      <c r="Y160" s="103">
        <f t="shared" si="20"/>
        <v>618.28</v>
      </c>
      <c r="Z160" s="103">
        <f t="shared" si="21"/>
        <v>0</v>
      </c>
    </row>
    <row r="161" spans="1:26" ht="33.75" customHeight="1" x14ac:dyDescent="0.2">
      <c r="A161" s="24" t="s">
        <v>375</v>
      </c>
      <c r="B161" s="24" t="s">
        <v>387</v>
      </c>
      <c r="C161" s="24" t="s">
        <v>637</v>
      </c>
      <c r="D161" s="26" t="s">
        <v>935</v>
      </c>
      <c r="E161" s="26" t="s">
        <v>1013</v>
      </c>
      <c r="F161" s="109"/>
      <c r="G161" s="26" t="s">
        <v>422</v>
      </c>
      <c r="H161" s="24"/>
      <c r="I161" s="24" t="s">
        <v>627</v>
      </c>
      <c r="J161" s="103">
        <v>62.27</v>
      </c>
      <c r="K161" s="104">
        <v>1</v>
      </c>
      <c r="L161" s="104">
        <v>0</v>
      </c>
      <c r="M161" s="117" t="s">
        <v>374</v>
      </c>
      <c r="N161" s="24" t="s">
        <v>395</v>
      </c>
      <c r="O161" s="105">
        <v>41870</v>
      </c>
      <c r="P161" s="105">
        <v>42114</v>
      </c>
      <c r="Q161" s="103" t="s">
        <v>391</v>
      </c>
      <c r="R161" s="106" t="s">
        <v>628</v>
      </c>
      <c r="S161" s="26" t="s">
        <v>412</v>
      </c>
      <c r="T161" s="24" t="s">
        <v>375</v>
      </c>
      <c r="U161" s="107">
        <f t="shared" si="19"/>
        <v>42124</v>
      </c>
      <c r="V161" s="107" t="s">
        <v>1008</v>
      </c>
      <c r="W161" s="107" t="s">
        <v>1032</v>
      </c>
      <c r="X161" s="107" t="s">
        <v>1039</v>
      </c>
      <c r="Y161" s="103">
        <f t="shared" si="20"/>
        <v>62.27</v>
      </c>
      <c r="Z161" s="103">
        <f t="shared" si="21"/>
        <v>0</v>
      </c>
    </row>
    <row r="162" spans="1:26" ht="33.75" customHeight="1" x14ac:dyDescent="0.2">
      <c r="A162" s="24" t="s">
        <v>321</v>
      </c>
      <c r="B162" s="24" t="s">
        <v>569</v>
      </c>
      <c r="C162" s="24" t="s">
        <v>637</v>
      </c>
      <c r="D162" s="26" t="s">
        <v>936</v>
      </c>
      <c r="E162" s="26" t="s">
        <v>1013</v>
      </c>
      <c r="F162" s="109"/>
      <c r="G162" s="26" t="s">
        <v>388</v>
      </c>
      <c r="H162" s="24"/>
      <c r="I162" s="24" t="s">
        <v>586</v>
      </c>
      <c r="J162" s="103">
        <v>318.55</v>
      </c>
      <c r="K162" s="104">
        <v>1</v>
      </c>
      <c r="L162" s="104">
        <v>0</v>
      </c>
      <c r="M162" s="117" t="s">
        <v>320</v>
      </c>
      <c r="N162" s="24" t="s">
        <v>395</v>
      </c>
      <c r="O162" s="105">
        <v>41913</v>
      </c>
      <c r="P162" s="105">
        <v>42461</v>
      </c>
      <c r="Q162" s="103" t="s">
        <v>391</v>
      </c>
      <c r="R162" s="106" t="s">
        <v>587</v>
      </c>
      <c r="S162" s="26" t="s">
        <v>412</v>
      </c>
      <c r="T162" s="24" t="s">
        <v>321</v>
      </c>
      <c r="U162" s="107">
        <f t="shared" si="19"/>
        <v>42490</v>
      </c>
      <c r="V162" s="107" t="s">
        <v>1008</v>
      </c>
      <c r="W162" s="107" t="s">
        <v>569</v>
      </c>
      <c r="X162" s="107" t="s">
        <v>1039</v>
      </c>
      <c r="Y162" s="103">
        <f t="shared" si="20"/>
        <v>318.55</v>
      </c>
      <c r="Z162" s="103">
        <f t="shared" si="21"/>
        <v>0</v>
      </c>
    </row>
    <row r="163" spans="1:26" ht="33.75" customHeight="1" x14ac:dyDescent="0.2">
      <c r="A163" s="24" t="s">
        <v>133</v>
      </c>
      <c r="B163" s="24" t="s">
        <v>387</v>
      </c>
      <c r="C163" s="24" t="s">
        <v>637</v>
      </c>
      <c r="D163" s="26" t="s">
        <v>937</v>
      </c>
      <c r="E163" s="26" t="s">
        <v>1012</v>
      </c>
      <c r="F163" s="109"/>
      <c r="G163" s="26" t="s">
        <v>388</v>
      </c>
      <c r="H163" s="24"/>
      <c r="I163" s="24" t="s">
        <v>484</v>
      </c>
      <c r="J163" s="103">
        <v>1084.5</v>
      </c>
      <c r="K163" s="104">
        <v>1</v>
      </c>
      <c r="L163" s="104">
        <v>0</v>
      </c>
      <c r="M163" s="24" t="s">
        <v>132</v>
      </c>
      <c r="N163" s="24" t="s">
        <v>395</v>
      </c>
      <c r="O163" s="105">
        <v>42039</v>
      </c>
      <c r="P163" s="105">
        <v>42039</v>
      </c>
      <c r="Q163" s="103" t="s">
        <v>391</v>
      </c>
      <c r="R163" s="106" t="s">
        <v>435</v>
      </c>
      <c r="S163" s="26" t="s">
        <v>393</v>
      </c>
      <c r="T163" s="24" t="s">
        <v>133</v>
      </c>
      <c r="U163" s="107">
        <f t="shared" si="19"/>
        <v>42063</v>
      </c>
      <c r="V163" s="107" t="s">
        <v>1008</v>
      </c>
      <c r="W163" s="107" t="s">
        <v>1032</v>
      </c>
      <c r="X163" s="107" t="s">
        <v>1039</v>
      </c>
      <c r="Y163" s="103">
        <f t="shared" si="20"/>
        <v>1084.5</v>
      </c>
      <c r="Z163" s="103">
        <f t="shared" si="21"/>
        <v>0</v>
      </c>
    </row>
    <row r="164" spans="1:26" ht="33.75" customHeight="1" x14ac:dyDescent="0.2">
      <c r="A164" s="24" t="s">
        <v>120</v>
      </c>
      <c r="B164" s="24" t="s">
        <v>387</v>
      </c>
      <c r="C164" s="24" t="s">
        <v>637</v>
      </c>
      <c r="D164" s="26" t="s">
        <v>938</v>
      </c>
      <c r="E164" s="26" t="s">
        <v>1012</v>
      </c>
      <c r="F164" s="109"/>
      <c r="G164" s="26" t="s">
        <v>388</v>
      </c>
      <c r="H164" s="24"/>
      <c r="I164" s="24" t="s">
        <v>478</v>
      </c>
      <c r="J164" s="103">
        <v>740.88</v>
      </c>
      <c r="K164" s="104">
        <v>1</v>
      </c>
      <c r="L164" s="104">
        <v>0</v>
      </c>
      <c r="M164" s="24" t="s">
        <v>119</v>
      </c>
      <c r="N164" s="24" t="s">
        <v>395</v>
      </c>
      <c r="O164" s="105">
        <v>42262</v>
      </c>
      <c r="P164" s="105">
        <v>43076</v>
      </c>
      <c r="Q164" s="103" t="s">
        <v>391</v>
      </c>
      <c r="R164" s="106" t="s">
        <v>435</v>
      </c>
      <c r="S164" s="26" t="s">
        <v>393</v>
      </c>
      <c r="T164" s="24" t="s">
        <v>120</v>
      </c>
      <c r="U164" s="107">
        <f t="shared" si="19"/>
        <v>43100</v>
      </c>
      <c r="V164" s="107" t="s">
        <v>1008</v>
      </c>
      <c r="W164" s="107" t="s">
        <v>1032</v>
      </c>
      <c r="X164" s="107" t="s">
        <v>1039</v>
      </c>
      <c r="Y164" s="103">
        <f t="shared" si="20"/>
        <v>740.88</v>
      </c>
      <c r="Z164" s="103">
        <f t="shared" si="21"/>
        <v>0</v>
      </c>
    </row>
    <row r="165" spans="1:26" ht="33.75" customHeight="1" x14ac:dyDescent="0.2">
      <c r="A165" s="24" t="s">
        <v>58</v>
      </c>
      <c r="B165" s="24" t="s">
        <v>387</v>
      </c>
      <c r="C165" s="24" t="s">
        <v>637</v>
      </c>
      <c r="D165" s="26" t="s">
        <v>939</v>
      </c>
      <c r="E165" s="26" t="s">
        <v>1011</v>
      </c>
      <c r="F165" s="109"/>
      <c r="G165" s="26" t="s">
        <v>422</v>
      </c>
      <c r="H165" s="24"/>
      <c r="I165" s="24" t="s">
        <v>672</v>
      </c>
      <c r="J165" s="103">
        <v>241.57</v>
      </c>
      <c r="K165" s="104">
        <v>1</v>
      </c>
      <c r="L165" s="104">
        <v>0</v>
      </c>
      <c r="M165" s="108" t="s">
        <v>671</v>
      </c>
      <c r="N165" s="24" t="s">
        <v>390</v>
      </c>
      <c r="O165" s="105">
        <v>42424</v>
      </c>
      <c r="P165" s="105">
        <v>42647</v>
      </c>
      <c r="Q165" s="103" t="s">
        <v>391</v>
      </c>
      <c r="R165" s="106" t="s">
        <v>673</v>
      </c>
      <c r="S165" s="26" t="s">
        <v>412</v>
      </c>
      <c r="T165" s="24" t="s">
        <v>58</v>
      </c>
      <c r="U165" s="107">
        <f t="shared" si="19"/>
        <v>42674</v>
      </c>
      <c r="V165" s="107" t="s">
        <v>1008</v>
      </c>
      <c r="W165" s="107" t="s">
        <v>1029</v>
      </c>
      <c r="X165" s="107" t="s">
        <v>1039</v>
      </c>
      <c r="Y165" s="103">
        <f t="shared" si="20"/>
        <v>241.57</v>
      </c>
      <c r="Z165" s="103">
        <f t="shared" si="21"/>
        <v>0</v>
      </c>
    </row>
    <row r="166" spans="1:26" ht="33.75" customHeight="1" x14ac:dyDescent="0.2">
      <c r="A166" s="24" t="s">
        <v>305</v>
      </c>
      <c r="B166" s="24" t="s">
        <v>569</v>
      </c>
      <c r="C166" s="24" t="s">
        <v>637</v>
      </c>
      <c r="D166" s="26" t="s">
        <v>940</v>
      </c>
      <c r="E166" s="26" t="s">
        <v>1013</v>
      </c>
      <c r="F166" s="109"/>
      <c r="G166" s="26" t="s">
        <v>388</v>
      </c>
      <c r="H166" s="24"/>
      <c r="I166" s="24" t="s">
        <v>572</v>
      </c>
      <c r="J166" s="103">
        <v>125.67</v>
      </c>
      <c r="K166" s="104">
        <v>1</v>
      </c>
      <c r="L166" s="104">
        <v>0</v>
      </c>
      <c r="M166" s="117" t="s">
        <v>304</v>
      </c>
      <c r="N166" s="24" t="s">
        <v>395</v>
      </c>
      <c r="O166" s="105">
        <v>41913</v>
      </c>
      <c r="P166" s="105">
        <v>42515</v>
      </c>
      <c r="Q166" s="103" t="s">
        <v>391</v>
      </c>
      <c r="R166" s="106" t="s">
        <v>573</v>
      </c>
      <c r="S166" s="26" t="s">
        <v>412</v>
      </c>
      <c r="T166" s="24" t="s">
        <v>305</v>
      </c>
      <c r="U166" s="107">
        <f t="shared" si="19"/>
        <v>42521</v>
      </c>
      <c r="V166" s="107" t="s">
        <v>1008</v>
      </c>
      <c r="W166" s="107" t="s">
        <v>569</v>
      </c>
      <c r="X166" s="107" t="s">
        <v>1039</v>
      </c>
      <c r="Y166" s="103">
        <f t="shared" si="20"/>
        <v>125.67</v>
      </c>
      <c r="Z166" s="103">
        <f t="shared" si="21"/>
        <v>0</v>
      </c>
    </row>
    <row r="167" spans="1:26" ht="33.75" customHeight="1" x14ac:dyDescent="0.2">
      <c r="A167" s="24" t="s">
        <v>301</v>
      </c>
      <c r="B167" s="24" t="s">
        <v>569</v>
      </c>
      <c r="C167" s="24" t="s">
        <v>637</v>
      </c>
      <c r="D167" s="26" t="s">
        <v>941</v>
      </c>
      <c r="E167" s="26" t="s">
        <v>1013</v>
      </c>
      <c r="F167" s="109"/>
      <c r="G167" s="26" t="s">
        <v>402</v>
      </c>
      <c r="H167" s="24"/>
      <c r="I167" s="24" t="s">
        <v>648</v>
      </c>
      <c r="J167" s="103">
        <v>247.93</v>
      </c>
      <c r="K167" s="104">
        <v>1</v>
      </c>
      <c r="L167" s="104">
        <v>0</v>
      </c>
      <c r="M167" s="117" t="s">
        <v>300</v>
      </c>
      <c r="N167" s="24" t="s">
        <v>390</v>
      </c>
      <c r="O167" s="105">
        <v>42619</v>
      </c>
      <c r="P167" s="105">
        <v>43053</v>
      </c>
      <c r="Q167" s="103" t="s">
        <v>391</v>
      </c>
      <c r="R167" s="106" t="s">
        <v>1132</v>
      </c>
      <c r="S167" s="26" t="s">
        <v>393</v>
      </c>
      <c r="T167" s="24" t="s">
        <v>301</v>
      </c>
      <c r="U167" s="107">
        <f t="shared" si="19"/>
        <v>43069</v>
      </c>
      <c r="V167" s="107" t="s">
        <v>1008</v>
      </c>
      <c r="W167" s="107" t="s">
        <v>569</v>
      </c>
      <c r="X167" s="107" t="s">
        <v>1039</v>
      </c>
      <c r="Y167" s="103">
        <f t="shared" si="20"/>
        <v>247.93</v>
      </c>
      <c r="Z167" s="103">
        <f t="shared" si="21"/>
        <v>0</v>
      </c>
    </row>
    <row r="168" spans="1:26" ht="33.75" customHeight="1" x14ac:dyDescent="0.2">
      <c r="A168" s="24" t="s">
        <v>313</v>
      </c>
      <c r="B168" s="24" t="s">
        <v>569</v>
      </c>
      <c r="C168" s="24" t="s">
        <v>637</v>
      </c>
      <c r="D168" s="26" t="s">
        <v>942</v>
      </c>
      <c r="E168" s="26" t="s">
        <v>1013</v>
      </c>
      <c r="F168" s="109"/>
      <c r="G168" s="26" t="s">
        <v>388</v>
      </c>
      <c r="H168" s="24"/>
      <c r="I168" s="24" t="s">
        <v>579</v>
      </c>
      <c r="J168" s="103">
        <v>129.34</v>
      </c>
      <c r="K168" s="104">
        <v>1</v>
      </c>
      <c r="L168" s="104">
        <v>0</v>
      </c>
      <c r="M168" s="117" t="s">
        <v>312</v>
      </c>
      <c r="N168" s="24" t="s">
        <v>390</v>
      </c>
      <c r="O168" s="105">
        <v>42724</v>
      </c>
      <c r="P168" s="105">
        <v>43174</v>
      </c>
      <c r="Q168" s="103" t="s">
        <v>391</v>
      </c>
      <c r="R168" s="106" t="s">
        <v>580</v>
      </c>
      <c r="S168" s="26" t="s">
        <v>393</v>
      </c>
      <c r="T168" s="24" t="s">
        <v>313</v>
      </c>
      <c r="U168" s="107">
        <f t="shared" si="19"/>
        <v>43190</v>
      </c>
      <c r="V168" s="107" t="s">
        <v>1008</v>
      </c>
      <c r="W168" s="107" t="s">
        <v>569</v>
      </c>
      <c r="X168" s="107" t="s">
        <v>1039</v>
      </c>
      <c r="Y168" s="103">
        <f t="shared" si="20"/>
        <v>129.34</v>
      </c>
      <c r="Z168" s="103">
        <f t="shared" si="21"/>
        <v>0</v>
      </c>
    </row>
    <row r="169" spans="1:26" ht="33.75" customHeight="1" x14ac:dyDescent="0.2">
      <c r="A169" s="24" t="s">
        <v>349</v>
      </c>
      <c r="B169" s="24" t="s">
        <v>610</v>
      </c>
      <c r="C169" s="24" t="s">
        <v>637</v>
      </c>
      <c r="D169" s="26" t="s">
        <v>943</v>
      </c>
      <c r="E169" s="26" t="s">
        <v>1013</v>
      </c>
      <c r="F169" s="109"/>
      <c r="G169" s="26" t="s">
        <v>388</v>
      </c>
      <c r="H169" s="24"/>
      <c r="I169" s="24" t="s">
        <v>611</v>
      </c>
      <c r="J169" s="103">
        <v>542.20000000000005</v>
      </c>
      <c r="K169" s="104">
        <v>1</v>
      </c>
      <c r="L169" s="104">
        <v>0</v>
      </c>
      <c r="M169" s="117" t="s">
        <v>348</v>
      </c>
      <c r="N169" s="24" t="s">
        <v>390</v>
      </c>
      <c r="O169" s="105">
        <v>42465</v>
      </c>
      <c r="P169" s="105">
        <v>43010</v>
      </c>
      <c r="Q169" s="103" t="s">
        <v>391</v>
      </c>
      <c r="R169" s="106" t="s">
        <v>1072</v>
      </c>
      <c r="S169" s="26" t="s">
        <v>393</v>
      </c>
      <c r="T169" s="24" t="s">
        <v>349</v>
      </c>
      <c r="U169" s="107">
        <f t="shared" si="19"/>
        <v>43039</v>
      </c>
      <c r="V169" s="107" t="s">
        <v>1008</v>
      </c>
      <c r="W169" s="107" t="s">
        <v>610</v>
      </c>
      <c r="X169" s="107" t="s">
        <v>1039</v>
      </c>
      <c r="Y169" s="103">
        <f t="shared" si="20"/>
        <v>542.20000000000005</v>
      </c>
      <c r="Z169" s="103">
        <f t="shared" si="21"/>
        <v>0</v>
      </c>
    </row>
    <row r="170" spans="1:26" ht="33.75" customHeight="1" x14ac:dyDescent="0.2">
      <c r="A170" s="24" t="s">
        <v>351</v>
      </c>
      <c r="B170" s="24" t="s">
        <v>610</v>
      </c>
      <c r="C170" s="24" t="s">
        <v>637</v>
      </c>
      <c r="D170" s="26" t="s">
        <v>944</v>
      </c>
      <c r="E170" s="26" t="s">
        <v>1013</v>
      </c>
      <c r="F170" s="109"/>
      <c r="G170" s="26" t="s">
        <v>422</v>
      </c>
      <c r="H170" s="24"/>
      <c r="I170" s="24" t="s">
        <v>612</v>
      </c>
      <c r="J170" s="103">
        <v>213.6</v>
      </c>
      <c r="K170" s="104">
        <v>1</v>
      </c>
      <c r="L170" s="104">
        <v>0</v>
      </c>
      <c r="M170" s="117" t="s">
        <v>350</v>
      </c>
      <c r="N170" s="24" t="s">
        <v>390</v>
      </c>
      <c r="O170" s="105">
        <v>42559</v>
      </c>
      <c r="P170" s="105">
        <v>43033</v>
      </c>
      <c r="Q170" s="103" t="s">
        <v>391</v>
      </c>
      <c r="R170" s="106" t="s">
        <v>613</v>
      </c>
      <c r="S170" s="26" t="s">
        <v>393</v>
      </c>
      <c r="T170" s="24" t="s">
        <v>351</v>
      </c>
      <c r="U170" s="107">
        <f t="shared" si="19"/>
        <v>43039</v>
      </c>
      <c r="V170" s="107" t="s">
        <v>1008</v>
      </c>
      <c r="W170" s="107" t="s">
        <v>610</v>
      </c>
      <c r="X170" s="107" t="s">
        <v>1039</v>
      </c>
      <c r="Y170" s="103">
        <f t="shared" si="20"/>
        <v>213.6</v>
      </c>
      <c r="Z170" s="103">
        <f t="shared" si="21"/>
        <v>0</v>
      </c>
    </row>
    <row r="171" spans="1:26" ht="33.75" customHeight="1" x14ac:dyDescent="0.2">
      <c r="A171" s="24" t="s">
        <v>107</v>
      </c>
      <c r="B171" s="24" t="s">
        <v>387</v>
      </c>
      <c r="C171" s="24" t="s">
        <v>637</v>
      </c>
      <c r="D171" s="26" t="s">
        <v>945</v>
      </c>
      <c r="E171" s="26" t="s">
        <v>1011</v>
      </c>
      <c r="F171" s="109"/>
      <c r="G171" s="26" t="s">
        <v>402</v>
      </c>
      <c r="H171" s="24"/>
      <c r="I171" s="24" t="s">
        <v>473</v>
      </c>
      <c r="J171" s="103">
        <v>545.70000000000005</v>
      </c>
      <c r="K171" s="104">
        <v>1</v>
      </c>
      <c r="L171" s="104">
        <v>0</v>
      </c>
      <c r="M171" s="24" t="s">
        <v>106</v>
      </c>
      <c r="N171" s="24" t="s">
        <v>390</v>
      </c>
      <c r="O171" s="105">
        <v>42677</v>
      </c>
      <c r="P171" s="105">
        <v>42678</v>
      </c>
      <c r="Q171" s="103" t="s">
        <v>391</v>
      </c>
      <c r="R171" s="106" t="s">
        <v>474</v>
      </c>
      <c r="S171" s="26" t="s">
        <v>393</v>
      </c>
      <c r="T171" s="24" t="s">
        <v>107</v>
      </c>
      <c r="U171" s="107">
        <f t="shared" si="19"/>
        <v>42704</v>
      </c>
      <c r="V171" s="107" t="s">
        <v>1008</v>
      </c>
      <c r="W171" s="107" t="s">
        <v>1028</v>
      </c>
      <c r="X171" s="107" t="s">
        <v>1039</v>
      </c>
      <c r="Y171" s="103">
        <f t="shared" si="20"/>
        <v>545.70000000000005</v>
      </c>
      <c r="Z171" s="103">
        <f t="shared" si="21"/>
        <v>0</v>
      </c>
    </row>
    <row r="172" spans="1:26" ht="33.75" customHeight="1" x14ac:dyDescent="0.2">
      <c r="A172" s="24" t="s">
        <v>148</v>
      </c>
      <c r="B172" s="24" t="s">
        <v>387</v>
      </c>
      <c r="C172" s="24" t="s">
        <v>637</v>
      </c>
      <c r="D172" s="26" t="s">
        <v>946</v>
      </c>
      <c r="E172" s="26" t="s">
        <v>1012</v>
      </c>
      <c r="F172" s="109"/>
      <c r="G172" s="26" t="s">
        <v>388</v>
      </c>
      <c r="H172" s="24"/>
      <c r="I172" s="24" t="s">
        <v>391</v>
      </c>
      <c r="J172" s="103">
        <v>0</v>
      </c>
      <c r="K172" s="104">
        <v>1</v>
      </c>
      <c r="L172" s="104">
        <v>0</v>
      </c>
      <c r="M172" s="24" t="s">
        <v>147</v>
      </c>
      <c r="N172" s="24" t="s">
        <v>395</v>
      </c>
      <c r="O172" s="105" t="s">
        <v>31</v>
      </c>
      <c r="P172" s="105" t="s">
        <v>31</v>
      </c>
      <c r="Q172" s="103" t="s">
        <v>391</v>
      </c>
      <c r="R172" s="106" t="s">
        <v>31</v>
      </c>
      <c r="S172" s="26" t="s">
        <v>396</v>
      </c>
      <c r="T172" s="24" t="s">
        <v>148</v>
      </c>
      <c r="U172" s="107" t="str">
        <f t="shared" si="19"/>
        <v/>
      </c>
      <c r="V172" s="107" t="s">
        <v>1008</v>
      </c>
      <c r="W172" s="107" t="s">
        <v>1032</v>
      </c>
      <c r="X172" s="107" t="s">
        <v>1039</v>
      </c>
      <c r="Y172" s="103">
        <f t="shared" si="20"/>
        <v>0</v>
      </c>
      <c r="Z172" s="103">
        <f t="shared" si="21"/>
        <v>0</v>
      </c>
    </row>
    <row r="173" spans="1:26" ht="33.75" customHeight="1" x14ac:dyDescent="0.2">
      <c r="A173" s="24" t="s">
        <v>221</v>
      </c>
      <c r="B173" s="24" t="s">
        <v>387</v>
      </c>
      <c r="C173" s="24" t="s">
        <v>637</v>
      </c>
      <c r="D173" s="26" t="s">
        <v>947</v>
      </c>
      <c r="E173" s="26" t="s">
        <v>1012</v>
      </c>
      <c r="F173" s="109"/>
      <c r="G173" s="26" t="s">
        <v>422</v>
      </c>
      <c r="H173" s="24"/>
      <c r="I173" s="24" t="s">
        <v>534</v>
      </c>
      <c r="J173" s="103">
        <v>235.96</v>
      </c>
      <c r="K173" s="104">
        <v>1</v>
      </c>
      <c r="L173" s="104">
        <v>0</v>
      </c>
      <c r="M173" s="24" t="s">
        <v>220</v>
      </c>
      <c r="N173" s="24" t="s">
        <v>390</v>
      </c>
      <c r="O173" s="105">
        <v>42403</v>
      </c>
      <c r="P173" s="105">
        <v>42629</v>
      </c>
      <c r="Q173" s="103" t="s">
        <v>391</v>
      </c>
      <c r="R173" s="106" t="s">
        <v>535</v>
      </c>
      <c r="S173" s="26" t="s">
        <v>412</v>
      </c>
      <c r="T173" s="24" t="s">
        <v>221</v>
      </c>
      <c r="U173" s="107">
        <f t="shared" si="19"/>
        <v>42643</v>
      </c>
      <c r="V173" s="107" t="s">
        <v>1008</v>
      </c>
      <c r="W173" s="107" t="s">
        <v>1032</v>
      </c>
      <c r="X173" s="107" t="s">
        <v>1039</v>
      </c>
      <c r="Y173" s="103">
        <f t="shared" si="20"/>
        <v>235.96</v>
      </c>
      <c r="Z173" s="103">
        <f t="shared" si="21"/>
        <v>0</v>
      </c>
    </row>
    <row r="174" spans="1:26" ht="33.75" customHeight="1" x14ac:dyDescent="0.2">
      <c r="A174" s="24" t="s">
        <v>203</v>
      </c>
      <c r="B174" s="24" t="s">
        <v>387</v>
      </c>
      <c r="C174" s="24" t="s">
        <v>637</v>
      </c>
      <c r="D174" s="26" t="s">
        <v>948</v>
      </c>
      <c r="E174" s="26" t="s">
        <v>1012</v>
      </c>
      <c r="F174" s="109"/>
      <c r="G174" s="26" t="s">
        <v>388</v>
      </c>
      <c r="H174" s="24"/>
      <c r="I174" s="24" t="s">
        <v>516</v>
      </c>
      <c r="J174" s="103">
        <v>334.13</v>
      </c>
      <c r="K174" s="104">
        <v>1</v>
      </c>
      <c r="L174" s="104">
        <v>0</v>
      </c>
      <c r="M174" s="24" t="s">
        <v>202</v>
      </c>
      <c r="N174" s="24" t="s">
        <v>390</v>
      </c>
      <c r="O174" s="105">
        <v>42798</v>
      </c>
      <c r="P174" s="105">
        <v>43151</v>
      </c>
      <c r="Q174" s="103" t="s">
        <v>391</v>
      </c>
      <c r="R174" s="106" t="s">
        <v>1073</v>
      </c>
      <c r="S174" s="26" t="s">
        <v>393</v>
      </c>
      <c r="T174" s="24" t="s">
        <v>203</v>
      </c>
      <c r="U174" s="107">
        <f t="shared" si="19"/>
        <v>43159</v>
      </c>
      <c r="V174" s="107" t="s">
        <v>1008</v>
      </c>
      <c r="W174" s="107" t="s">
        <v>1032</v>
      </c>
      <c r="X174" s="107" t="s">
        <v>1039</v>
      </c>
      <c r="Y174" s="103">
        <f t="shared" si="20"/>
        <v>334.13</v>
      </c>
      <c r="Z174" s="103">
        <f t="shared" si="21"/>
        <v>0</v>
      </c>
    </row>
    <row r="175" spans="1:26" ht="33.75" customHeight="1" x14ac:dyDescent="0.2">
      <c r="A175" s="24" t="s">
        <v>317</v>
      </c>
      <c r="B175" s="24" t="s">
        <v>569</v>
      </c>
      <c r="C175" s="24" t="s">
        <v>637</v>
      </c>
      <c r="D175" s="26" t="s">
        <v>949</v>
      </c>
      <c r="E175" s="26" t="s">
        <v>1013</v>
      </c>
      <c r="F175" s="109"/>
      <c r="G175" s="26" t="s">
        <v>388</v>
      </c>
      <c r="H175" s="24"/>
      <c r="I175" s="24" t="s">
        <v>582</v>
      </c>
      <c r="J175" s="103">
        <v>229.71</v>
      </c>
      <c r="K175" s="104">
        <v>1</v>
      </c>
      <c r="L175" s="104">
        <v>0</v>
      </c>
      <c r="M175" s="117" t="s">
        <v>316</v>
      </c>
      <c r="N175" s="24" t="s">
        <v>390</v>
      </c>
      <c r="O175" s="105">
        <v>42550</v>
      </c>
      <c r="P175" s="105">
        <v>43088</v>
      </c>
      <c r="Q175" s="103" t="s">
        <v>391</v>
      </c>
      <c r="R175" s="106" t="s">
        <v>583</v>
      </c>
      <c r="S175" s="26" t="s">
        <v>393</v>
      </c>
      <c r="T175" s="24" t="s">
        <v>317</v>
      </c>
      <c r="U175" s="107">
        <f t="shared" si="19"/>
        <v>43100</v>
      </c>
      <c r="V175" s="107" t="s">
        <v>1008</v>
      </c>
      <c r="W175" s="107" t="s">
        <v>569</v>
      </c>
      <c r="X175" s="107" t="s">
        <v>1039</v>
      </c>
      <c r="Y175" s="103">
        <f t="shared" si="20"/>
        <v>229.71</v>
      </c>
      <c r="Z175" s="103">
        <f t="shared" si="21"/>
        <v>0</v>
      </c>
    </row>
    <row r="176" spans="1:26" ht="33.75" customHeight="1" x14ac:dyDescent="0.2">
      <c r="A176" s="24" t="s">
        <v>334</v>
      </c>
      <c r="B176" s="24" t="s">
        <v>569</v>
      </c>
      <c r="C176" s="24" t="s">
        <v>637</v>
      </c>
      <c r="D176" s="26" t="s">
        <v>950</v>
      </c>
      <c r="E176" s="26" t="s">
        <v>1013</v>
      </c>
      <c r="F176" s="109"/>
      <c r="G176" s="26" t="s">
        <v>388</v>
      </c>
      <c r="H176" s="24"/>
      <c r="I176" s="24" t="s">
        <v>570</v>
      </c>
      <c r="J176" s="103">
        <v>392.96</v>
      </c>
      <c r="K176" s="104">
        <v>1</v>
      </c>
      <c r="L176" s="104">
        <v>0</v>
      </c>
      <c r="M176" s="117" t="s">
        <v>333</v>
      </c>
      <c r="N176" s="24" t="s">
        <v>390</v>
      </c>
      <c r="O176" s="105">
        <v>42629</v>
      </c>
      <c r="P176" s="105">
        <v>43028</v>
      </c>
      <c r="Q176" s="103" t="s">
        <v>391</v>
      </c>
      <c r="R176" s="106" t="s">
        <v>1074</v>
      </c>
      <c r="S176" s="26" t="s">
        <v>393</v>
      </c>
      <c r="T176" s="24" t="s">
        <v>334</v>
      </c>
      <c r="U176" s="107">
        <f t="shared" si="19"/>
        <v>43039</v>
      </c>
      <c r="V176" s="107" t="s">
        <v>1008</v>
      </c>
      <c r="W176" s="107" t="s">
        <v>569</v>
      </c>
      <c r="X176" s="107" t="s">
        <v>1039</v>
      </c>
      <c r="Y176" s="103">
        <f t="shared" si="20"/>
        <v>392.96</v>
      </c>
      <c r="Z176" s="103">
        <f t="shared" si="21"/>
        <v>0</v>
      </c>
    </row>
    <row r="177" spans="1:26" ht="33.75" customHeight="1" x14ac:dyDescent="0.2">
      <c r="A177" s="24" t="s">
        <v>336</v>
      </c>
      <c r="B177" s="24" t="s">
        <v>569</v>
      </c>
      <c r="C177" s="24" t="s">
        <v>637</v>
      </c>
      <c r="D177" s="26" t="s">
        <v>951</v>
      </c>
      <c r="E177" s="26" t="s">
        <v>1013</v>
      </c>
      <c r="F177" s="109"/>
      <c r="G177" s="26" t="s">
        <v>422</v>
      </c>
      <c r="H177" s="24"/>
      <c r="I177" s="24" t="s">
        <v>598</v>
      </c>
      <c r="J177" s="103">
        <v>113.8</v>
      </c>
      <c r="K177" s="104">
        <v>1</v>
      </c>
      <c r="L177" s="104">
        <v>0</v>
      </c>
      <c r="M177" s="117" t="s">
        <v>335</v>
      </c>
      <c r="N177" s="24" t="s">
        <v>390</v>
      </c>
      <c r="O177" s="105">
        <v>42696</v>
      </c>
      <c r="P177" s="105">
        <v>43025</v>
      </c>
      <c r="Q177" s="103" t="s">
        <v>391</v>
      </c>
      <c r="R177" s="106" t="s">
        <v>599</v>
      </c>
      <c r="S177" s="26" t="s">
        <v>393</v>
      </c>
      <c r="T177" s="24" t="s">
        <v>336</v>
      </c>
      <c r="U177" s="107">
        <f t="shared" si="19"/>
        <v>43039</v>
      </c>
      <c r="V177" s="107" t="s">
        <v>1008</v>
      </c>
      <c r="W177" s="107" t="s">
        <v>569</v>
      </c>
      <c r="X177" s="107" t="s">
        <v>1039</v>
      </c>
      <c r="Y177" s="103">
        <f t="shared" si="20"/>
        <v>113.8</v>
      </c>
      <c r="Z177" s="103">
        <f t="shared" si="21"/>
        <v>0</v>
      </c>
    </row>
    <row r="178" spans="1:26" ht="33.75" customHeight="1" x14ac:dyDescent="0.2">
      <c r="A178" s="24" t="s">
        <v>127</v>
      </c>
      <c r="B178" s="24" t="s">
        <v>387</v>
      </c>
      <c r="C178" s="24" t="s">
        <v>637</v>
      </c>
      <c r="D178" s="26" t="s">
        <v>723</v>
      </c>
      <c r="E178" s="26" t="s">
        <v>1012</v>
      </c>
      <c r="F178" s="26"/>
      <c r="G178" s="26" t="s">
        <v>388</v>
      </c>
      <c r="H178" s="24"/>
      <c r="I178" s="24" t="s">
        <v>391</v>
      </c>
      <c r="J178" s="103">
        <v>0</v>
      </c>
      <c r="K178" s="104">
        <v>1</v>
      </c>
      <c r="L178" s="104">
        <v>0</v>
      </c>
      <c r="M178" s="108" t="s">
        <v>126</v>
      </c>
      <c r="N178" s="24" t="s">
        <v>390</v>
      </c>
      <c r="O178" s="105" t="s">
        <v>31</v>
      </c>
      <c r="P178" s="105" t="s">
        <v>31</v>
      </c>
      <c r="Q178" s="105"/>
      <c r="R178" s="105" t="s">
        <v>391</v>
      </c>
      <c r="S178" s="26" t="s">
        <v>396</v>
      </c>
      <c r="T178" s="24" t="s">
        <v>127</v>
      </c>
      <c r="U178" s="107" t="str">
        <f t="shared" si="19"/>
        <v/>
      </c>
      <c r="V178" s="107" t="s">
        <v>1008</v>
      </c>
      <c r="W178" s="107" t="s">
        <v>1032</v>
      </c>
      <c r="X178" s="107" t="s">
        <v>1039</v>
      </c>
      <c r="Y178" s="103">
        <f t="shared" si="20"/>
        <v>0</v>
      </c>
      <c r="Z178" s="103">
        <f t="shared" si="21"/>
        <v>0</v>
      </c>
    </row>
    <row r="179" spans="1:26" ht="33.75" customHeight="1" x14ac:dyDescent="0.2">
      <c r="A179" s="24" t="s">
        <v>332</v>
      </c>
      <c r="B179" s="24" t="s">
        <v>569</v>
      </c>
      <c r="C179" s="24" t="s">
        <v>637</v>
      </c>
      <c r="D179" s="26" t="s">
        <v>952</v>
      </c>
      <c r="E179" s="26" t="s">
        <v>1013</v>
      </c>
      <c r="F179" s="109"/>
      <c r="G179" s="26" t="s">
        <v>388</v>
      </c>
      <c r="H179" s="24"/>
      <c r="I179" s="24" t="s">
        <v>391</v>
      </c>
      <c r="J179" s="103">
        <v>0</v>
      </c>
      <c r="K179" s="104">
        <v>1</v>
      </c>
      <c r="L179" s="104">
        <v>0</v>
      </c>
      <c r="M179" s="117" t="s">
        <v>331</v>
      </c>
      <c r="N179" s="24" t="s">
        <v>390</v>
      </c>
      <c r="O179" s="105" t="s">
        <v>31</v>
      </c>
      <c r="P179" s="105" t="s">
        <v>31</v>
      </c>
      <c r="Q179" s="103" t="s">
        <v>391</v>
      </c>
      <c r="R179" s="106" t="s">
        <v>31</v>
      </c>
      <c r="S179" s="26" t="s">
        <v>396</v>
      </c>
      <c r="T179" s="24" t="s">
        <v>332</v>
      </c>
      <c r="U179" s="107" t="str">
        <f t="shared" si="19"/>
        <v/>
      </c>
      <c r="V179" s="107" t="s">
        <v>1008</v>
      </c>
      <c r="W179" s="107" t="s">
        <v>569</v>
      </c>
      <c r="X179" s="107" t="s">
        <v>1039</v>
      </c>
      <c r="Y179" s="103">
        <f t="shared" si="20"/>
        <v>0</v>
      </c>
      <c r="Z179" s="103">
        <f t="shared" si="21"/>
        <v>0</v>
      </c>
    </row>
    <row r="180" spans="1:26" ht="33.75" customHeight="1" x14ac:dyDescent="0.2">
      <c r="A180" s="24" t="s">
        <v>362</v>
      </c>
      <c r="B180" s="24" t="s">
        <v>610</v>
      </c>
      <c r="C180" s="24" t="s">
        <v>637</v>
      </c>
      <c r="D180" s="26" t="s">
        <v>953</v>
      </c>
      <c r="E180" s="26" t="s">
        <v>1013</v>
      </c>
      <c r="F180" s="109"/>
      <c r="G180" s="26" t="s">
        <v>422</v>
      </c>
      <c r="H180" s="24"/>
      <c r="I180" s="24" t="s">
        <v>391</v>
      </c>
      <c r="J180" s="103">
        <v>0</v>
      </c>
      <c r="K180" s="104">
        <v>1</v>
      </c>
      <c r="L180" s="104">
        <v>0</v>
      </c>
      <c r="M180" s="117" t="s">
        <v>361</v>
      </c>
      <c r="N180" s="24" t="s">
        <v>390</v>
      </c>
      <c r="O180" s="105" t="s">
        <v>31</v>
      </c>
      <c r="P180" s="105" t="s">
        <v>31</v>
      </c>
      <c r="Q180" s="103" t="s">
        <v>391</v>
      </c>
      <c r="R180" s="106" t="s">
        <v>31</v>
      </c>
      <c r="S180" s="26" t="s">
        <v>396</v>
      </c>
      <c r="T180" s="24" t="s">
        <v>362</v>
      </c>
      <c r="U180" s="107" t="str">
        <f t="shared" si="19"/>
        <v/>
      </c>
      <c r="V180" s="107" t="s">
        <v>1008</v>
      </c>
      <c r="W180" s="107" t="s">
        <v>610</v>
      </c>
      <c r="X180" s="107" t="s">
        <v>1039</v>
      </c>
      <c r="Y180" s="103">
        <f t="shared" si="20"/>
        <v>0</v>
      </c>
      <c r="Z180" s="103">
        <f t="shared" si="21"/>
        <v>0</v>
      </c>
    </row>
    <row r="181" spans="1:26" ht="33.75" customHeight="1" x14ac:dyDescent="0.2">
      <c r="A181" s="24" t="s">
        <v>41</v>
      </c>
      <c r="B181" s="24" t="s">
        <v>387</v>
      </c>
      <c r="C181" s="24" t="s">
        <v>637</v>
      </c>
      <c r="D181" s="26" t="s">
        <v>954</v>
      </c>
      <c r="E181" s="26" t="s">
        <v>1011</v>
      </c>
      <c r="F181" s="109"/>
      <c r="G181" s="26" t="s">
        <v>388</v>
      </c>
      <c r="H181" s="24"/>
      <c r="I181" s="24" t="s">
        <v>418</v>
      </c>
      <c r="J181" s="103">
        <v>488.63</v>
      </c>
      <c r="K181" s="104">
        <v>1</v>
      </c>
      <c r="L181" s="104">
        <v>0</v>
      </c>
      <c r="M181" s="24" t="s">
        <v>40</v>
      </c>
      <c r="N181" s="24" t="s">
        <v>390</v>
      </c>
      <c r="O181" s="105">
        <v>42628</v>
      </c>
      <c r="P181" s="105">
        <v>42937</v>
      </c>
      <c r="Q181" s="103" t="s">
        <v>391</v>
      </c>
      <c r="R181" s="106" t="s">
        <v>419</v>
      </c>
      <c r="S181" s="26" t="s">
        <v>393</v>
      </c>
      <c r="T181" s="24" t="s">
        <v>41</v>
      </c>
      <c r="U181" s="107">
        <f t="shared" si="19"/>
        <v>42947</v>
      </c>
      <c r="V181" s="107" t="s">
        <v>1008</v>
      </c>
      <c r="W181" s="107" t="s">
        <v>1034</v>
      </c>
      <c r="X181" s="107" t="s">
        <v>1039</v>
      </c>
      <c r="Y181" s="103">
        <f t="shared" si="20"/>
        <v>488.63</v>
      </c>
      <c r="Z181" s="103">
        <f t="shared" si="21"/>
        <v>0</v>
      </c>
    </row>
    <row r="182" spans="1:26" ht="33.75" customHeight="1" x14ac:dyDescent="0.2">
      <c r="A182" s="24" t="s">
        <v>43</v>
      </c>
      <c r="B182" s="24" t="s">
        <v>387</v>
      </c>
      <c r="C182" s="24" t="s">
        <v>637</v>
      </c>
      <c r="D182" s="26" t="s">
        <v>955</v>
      </c>
      <c r="E182" s="26" t="s">
        <v>1011</v>
      </c>
      <c r="F182" s="109"/>
      <c r="G182" s="26" t="s">
        <v>388</v>
      </c>
      <c r="H182" s="24"/>
      <c r="I182" s="24" t="s">
        <v>420</v>
      </c>
      <c r="J182" s="103">
        <v>286.87</v>
      </c>
      <c r="K182" s="104">
        <v>1</v>
      </c>
      <c r="L182" s="104">
        <v>0</v>
      </c>
      <c r="M182" s="24" t="s">
        <v>42</v>
      </c>
      <c r="N182" s="24" t="s">
        <v>390</v>
      </c>
      <c r="O182" s="105">
        <v>42675</v>
      </c>
      <c r="P182" s="105">
        <v>43006</v>
      </c>
      <c r="Q182" s="103" t="s">
        <v>391</v>
      </c>
      <c r="R182" s="106" t="s">
        <v>421</v>
      </c>
      <c r="S182" s="26" t="s">
        <v>393</v>
      </c>
      <c r="T182" s="24" t="s">
        <v>43</v>
      </c>
      <c r="U182" s="107">
        <f t="shared" si="19"/>
        <v>43008</v>
      </c>
      <c r="V182" s="107" t="s">
        <v>1008</v>
      </c>
      <c r="W182" s="107" t="s">
        <v>1034</v>
      </c>
      <c r="X182" s="107" t="s">
        <v>1039</v>
      </c>
      <c r="Y182" s="103">
        <f t="shared" si="20"/>
        <v>286.87</v>
      </c>
      <c r="Z182" s="103">
        <f t="shared" si="21"/>
        <v>0</v>
      </c>
    </row>
    <row r="183" spans="1:26" ht="33.75" customHeight="1" x14ac:dyDescent="0.2">
      <c r="A183" s="24" t="s">
        <v>45</v>
      </c>
      <c r="B183" s="24" t="s">
        <v>387</v>
      </c>
      <c r="C183" s="24" t="s">
        <v>637</v>
      </c>
      <c r="D183" s="26" t="s">
        <v>956</v>
      </c>
      <c r="E183" s="26" t="s">
        <v>1011</v>
      </c>
      <c r="F183" s="109"/>
      <c r="G183" s="26" t="s">
        <v>422</v>
      </c>
      <c r="H183" s="24"/>
      <c r="I183" s="24" t="s">
        <v>391</v>
      </c>
      <c r="J183" s="103">
        <v>0</v>
      </c>
      <c r="K183" s="104">
        <v>1</v>
      </c>
      <c r="L183" s="104">
        <v>0</v>
      </c>
      <c r="M183" s="24" t="s">
        <v>44</v>
      </c>
      <c r="N183" s="24" t="s">
        <v>390</v>
      </c>
      <c r="O183" s="105" t="s">
        <v>31</v>
      </c>
      <c r="P183" s="105" t="s">
        <v>31</v>
      </c>
      <c r="Q183" s="103" t="s">
        <v>391</v>
      </c>
      <c r="R183" s="106" t="s">
        <v>31</v>
      </c>
      <c r="S183" s="26" t="s">
        <v>396</v>
      </c>
      <c r="T183" s="24" t="s">
        <v>45</v>
      </c>
      <c r="U183" s="107" t="str">
        <f t="shared" si="19"/>
        <v/>
      </c>
      <c r="V183" s="107" t="s">
        <v>1008</v>
      </c>
      <c r="W183" s="107" t="s">
        <v>1028</v>
      </c>
      <c r="X183" s="107" t="s">
        <v>1039</v>
      </c>
      <c r="Y183" s="103">
        <f t="shared" si="20"/>
        <v>0</v>
      </c>
      <c r="Z183" s="103">
        <f t="shared" si="21"/>
        <v>0</v>
      </c>
    </row>
    <row r="184" spans="1:26" ht="33.75" customHeight="1" x14ac:dyDescent="0.2">
      <c r="A184" s="24" t="s">
        <v>47</v>
      </c>
      <c r="B184" s="24" t="s">
        <v>387</v>
      </c>
      <c r="C184" s="24" t="s">
        <v>637</v>
      </c>
      <c r="D184" s="26" t="s">
        <v>957</v>
      </c>
      <c r="E184" s="26" t="s">
        <v>1011</v>
      </c>
      <c r="F184" s="109"/>
      <c r="G184" s="26" t="s">
        <v>422</v>
      </c>
      <c r="H184" s="24"/>
      <c r="I184" s="24" t="s">
        <v>423</v>
      </c>
      <c r="J184" s="103">
        <v>122.09</v>
      </c>
      <c r="K184" s="104">
        <v>1</v>
      </c>
      <c r="L184" s="104">
        <v>0</v>
      </c>
      <c r="M184" s="24" t="s">
        <v>46</v>
      </c>
      <c r="N184" s="24" t="s">
        <v>390</v>
      </c>
      <c r="O184" s="105">
        <v>42967</v>
      </c>
      <c r="P184" s="105">
        <v>43150</v>
      </c>
      <c r="Q184" s="103" t="s">
        <v>391</v>
      </c>
      <c r="R184" s="103" t="s">
        <v>1075</v>
      </c>
      <c r="S184" s="26" t="s">
        <v>393</v>
      </c>
      <c r="T184" s="24" t="s">
        <v>47</v>
      </c>
      <c r="U184" s="107">
        <f t="shared" si="19"/>
        <v>43159</v>
      </c>
      <c r="V184" s="107" t="s">
        <v>1008</v>
      </c>
      <c r="W184" s="107" t="s">
        <v>1034</v>
      </c>
      <c r="X184" s="107" t="s">
        <v>1039</v>
      </c>
      <c r="Y184" s="103">
        <f t="shared" si="20"/>
        <v>122.09</v>
      </c>
      <c r="Z184" s="103">
        <f t="shared" si="21"/>
        <v>0</v>
      </c>
    </row>
    <row r="185" spans="1:26" ht="33.75" customHeight="1" x14ac:dyDescent="0.2">
      <c r="A185" s="24" t="s">
        <v>66</v>
      </c>
      <c r="B185" s="24" t="s">
        <v>387</v>
      </c>
      <c r="C185" s="24" t="s">
        <v>637</v>
      </c>
      <c r="D185" s="26" t="s">
        <v>958</v>
      </c>
      <c r="E185" s="26" t="s">
        <v>1011</v>
      </c>
      <c r="F185" s="109"/>
      <c r="G185" s="26" t="s">
        <v>422</v>
      </c>
      <c r="H185" s="24"/>
      <c r="I185" s="24" t="s">
        <v>432</v>
      </c>
      <c r="J185" s="103">
        <v>146.28</v>
      </c>
      <c r="K185" s="104">
        <v>1</v>
      </c>
      <c r="L185" s="104">
        <v>0</v>
      </c>
      <c r="M185" s="24" t="s">
        <v>65</v>
      </c>
      <c r="N185" s="24" t="s">
        <v>390</v>
      </c>
      <c r="O185" s="105">
        <v>42693</v>
      </c>
      <c r="P185" s="105">
        <v>42976</v>
      </c>
      <c r="Q185" s="103" t="s">
        <v>391</v>
      </c>
      <c r="R185" s="106" t="s">
        <v>433</v>
      </c>
      <c r="S185" s="26" t="s">
        <v>393</v>
      </c>
      <c r="T185" s="24" t="s">
        <v>66</v>
      </c>
      <c r="U185" s="107">
        <f t="shared" si="19"/>
        <v>42978</v>
      </c>
      <c r="V185" s="107" t="s">
        <v>1008</v>
      </c>
      <c r="W185" s="107" t="s">
        <v>1027</v>
      </c>
      <c r="X185" s="107" t="s">
        <v>1039</v>
      </c>
      <c r="Y185" s="103">
        <f t="shared" si="20"/>
        <v>146.28</v>
      </c>
      <c r="Z185" s="103">
        <f t="shared" si="21"/>
        <v>0</v>
      </c>
    </row>
    <row r="186" spans="1:26" ht="33.75" customHeight="1" x14ac:dyDescent="0.2">
      <c r="A186" s="24" t="s">
        <v>195</v>
      </c>
      <c r="B186" s="24" t="s">
        <v>387</v>
      </c>
      <c r="C186" s="24" t="s">
        <v>637</v>
      </c>
      <c r="D186" s="26" t="s">
        <v>959</v>
      </c>
      <c r="E186" s="26" t="s">
        <v>1012</v>
      </c>
      <c r="F186" s="109"/>
      <c r="G186" s="26" t="s">
        <v>404</v>
      </c>
      <c r="H186" s="24"/>
      <c r="I186" s="24" t="s">
        <v>516</v>
      </c>
      <c r="J186" s="103">
        <v>18.98</v>
      </c>
      <c r="K186" s="104">
        <v>0</v>
      </c>
      <c r="L186" s="104">
        <v>1</v>
      </c>
      <c r="M186" s="24" t="s">
        <v>194</v>
      </c>
      <c r="N186" s="24" t="s">
        <v>406</v>
      </c>
      <c r="O186" s="105">
        <v>42623</v>
      </c>
      <c r="P186" s="105">
        <v>42748</v>
      </c>
      <c r="Q186" s="103" t="s">
        <v>644</v>
      </c>
      <c r="R186" s="106" t="s">
        <v>1084</v>
      </c>
      <c r="S186" s="26" t="s">
        <v>412</v>
      </c>
      <c r="T186" s="24" t="s">
        <v>195</v>
      </c>
      <c r="U186" s="107">
        <f t="shared" si="19"/>
        <v>42766</v>
      </c>
      <c r="V186" s="107" t="s">
        <v>1008</v>
      </c>
      <c r="W186" s="107" t="s">
        <v>1032</v>
      </c>
      <c r="X186" s="107" t="s">
        <v>1039</v>
      </c>
      <c r="Y186" s="103">
        <f t="shared" si="20"/>
        <v>0</v>
      </c>
      <c r="Z186" s="103">
        <f t="shared" si="21"/>
        <v>18.98</v>
      </c>
    </row>
    <row r="187" spans="1:26" ht="33.75" customHeight="1" x14ac:dyDescent="0.2">
      <c r="A187" s="24" t="s">
        <v>229</v>
      </c>
      <c r="B187" s="24" t="s">
        <v>387</v>
      </c>
      <c r="C187" s="24" t="s">
        <v>637</v>
      </c>
      <c r="D187" s="26" t="s">
        <v>960</v>
      </c>
      <c r="E187" s="26" t="s">
        <v>1012</v>
      </c>
      <c r="F187" s="109"/>
      <c r="G187" s="26" t="s">
        <v>422</v>
      </c>
      <c r="H187" s="24"/>
      <c r="I187" s="24" t="s">
        <v>539</v>
      </c>
      <c r="J187" s="103">
        <v>134.49</v>
      </c>
      <c r="K187" s="104">
        <v>1</v>
      </c>
      <c r="L187" s="104">
        <v>0</v>
      </c>
      <c r="M187" s="24" t="s">
        <v>228</v>
      </c>
      <c r="N187" s="24" t="s">
        <v>390</v>
      </c>
      <c r="O187" s="105">
        <v>42749</v>
      </c>
      <c r="P187" s="105">
        <v>42964</v>
      </c>
      <c r="Q187" s="103" t="s">
        <v>391</v>
      </c>
      <c r="R187" s="106" t="s">
        <v>540</v>
      </c>
      <c r="S187" s="26" t="s">
        <v>393</v>
      </c>
      <c r="T187" s="24" t="s">
        <v>229</v>
      </c>
      <c r="U187" s="107">
        <f t="shared" si="19"/>
        <v>42978</v>
      </c>
      <c r="V187" s="107" t="s">
        <v>1008</v>
      </c>
      <c r="W187" s="107" t="s">
        <v>1027</v>
      </c>
      <c r="X187" s="107" t="s">
        <v>1039</v>
      </c>
      <c r="Y187" s="103">
        <f t="shared" si="20"/>
        <v>134.49</v>
      </c>
      <c r="Z187" s="103">
        <f t="shared" si="21"/>
        <v>0</v>
      </c>
    </row>
    <row r="188" spans="1:26" ht="33.75" customHeight="1" x14ac:dyDescent="0.2">
      <c r="A188" s="24" t="s">
        <v>264</v>
      </c>
      <c r="B188" s="24" t="s">
        <v>387</v>
      </c>
      <c r="C188" s="24" t="s">
        <v>637</v>
      </c>
      <c r="D188" s="26" t="s">
        <v>961</v>
      </c>
      <c r="E188" s="26" t="s">
        <v>1012</v>
      </c>
      <c r="F188" s="109"/>
      <c r="G188" s="26" t="s">
        <v>388</v>
      </c>
      <c r="H188" s="24"/>
      <c r="I188" s="24" t="s">
        <v>559</v>
      </c>
      <c r="J188" s="103">
        <v>334.92</v>
      </c>
      <c r="K188" s="104">
        <v>1</v>
      </c>
      <c r="L188" s="104">
        <v>0</v>
      </c>
      <c r="M188" s="117" t="s">
        <v>263</v>
      </c>
      <c r="N188" s="24" t="s">
        <v>390</v>
      </c>
      <c r="O188" s="105">
        <v>42703</v>
      </c>
      <c r="P188" s="105">
        <v>43109</v>
      </c>
      <c r="Q188" s="103" t="s">
        <v>391</v>
      </c>
      <c r="R188" s="106" t="s">
        <v>560</v>
      </c>
      <c r="S188" s="26" t="s">
        <v>393</v>
      </c>
      <c r="T188" s="24" t="s">
        <v>264</v>
      </c>
      <c r="U188" s="107">
        <f t="shared" si="19"/>
        <v>43131</v>
      </c>
      <c r="V188" s="107" t="s">
        <v>1008</v>
      </c>
      <c r="W188" s="107" t="s">
        <v>1030</v>
      </c>
      <c r="X188" s="107" t="s">
        <v>1039</v>
      </c>
      <c r="Y188" s="103">
        <f t="shared" si="20"/>
        <v>334.92</v>
      </c>
      <c r="Z188" s="103">
        <f t="shared" si="21"/>
        <v>0</v>
      </c>
    </row>
    <row r="189" spans="1:26" ht="33.75" customHeight="1" x14ac:dyDescent="0.2">
      <c r="A189" s="24" t="s">
        <v>266</v>
      </c>
      <c r="B189" s="24" t="s">
        <v>387</v>
      </c>
      <c r="C189" s="24" t="s">
        <v>637</v>
      </c>
      <c r="D189" s="26" t="s">
        <v>962</v>
      </c>
      <c r="E189" s="26" t="s">
        <v>1012</v>
      </c>
      <c r="F189" s="109"/>
      <c r="G189" s="26" t="s">
        <v>404</v>
      </c>
      <c r="H189" s="24"/>
      <c r="I189" s="24" t="s">
        <v>391</v>
      </c>
      <c r="J189" s="103">
        <v>0</v>
      </c>
      <c r="K189" s="104">
        <v>0</v>
      </c>
      <c r="L189" s="104">
        <v>1</v>
      </c>
      <c r="M189" s="117" t="s">
        <v>265</v>
      </c>
      <c r="N189" s="24" t="s">
        <v>406</v>
      </c>
      <c r="O189" s="105" t="s">
        <v>31</v>
      </c>
      <c r="P189" s="105" t="s">
        <v>31</v>
      </c>
      <c r="Q189" s="103" t="s">
        <v>644</v>
      </c>
      <c r="R189" s="106"/>
      <c r="S189" s="26" t="s">
        <v>396</v>
      </c>
      <c r="T189" s="24" t="s">
        <v>266</v>
      </c>
      <c r="U189" s="107" t="str">
        <f t="shared" si="19"/>
        <v/>
      </c>
      <c r="V189" s="107" t="s">
        <v>1008</v>
      </c>
      <c r="W189" s="107" t="s">
        <v>1032</v>
      </c>
      <c r="X189" s="107" t="s">
        <v>1039</v>
      </c>
      <c r="Y189" s="103">
        <f t="shared" si="20"/>
        <v>0</v>
      </c>
      <c r="Z189" s="103">
        <f t="shared" si="21"/>
        <v>0</v>
      </c>
    </row>
    <row r="190" spans="1:26" ht="33.75" customHeight="1" x14ac:dyDescent="0.2">
      <c r="A190" s="24" t="s">
        <v>272</v>
      </c>
      <c r="B190" s="24" t="s">
        <v>387</v>
      </c>
      <c r="C190" s="24" t="s">
        <v>637</v>
      </c>
      <c r="D190" s="26" t="s">
        <v>963</v>
      </c>
      <c r="E190" s="26" t="s">
        <v>1012</v>
      </c>
      <c r="F190" s="109"/>
      <c r="G190" s="26" t="s">
        <v>404</v>
      </c>
      <c r="H190" s="24"/>
      <c r="I190" s="24" t="s">
        <v>563</v>
      </c>
      <c r="J190" s="103">
        <v>155.65</v>
      </c>
      <c r="K190" s="104">
        <v>0</v>
      </c>
      <c r="L190" s="104">
        <v>1</v>
      </c>
      <c r="M190" s="117" t="s">
        <v>271</v>
      </c>
      <c r="N190" s="24" t="s">
        <v>406</v>
      </c>
      <c r="O190" s="105">
        <v>42185</v>
      </c>
      <c r="P190" s="105">
        <v>42437</v>
      </c>
      <c r="Q190" s="103" t="s">
        <v>644</v>
      </c>
      <c r="R190" s="106" t="s">
        <v>564</v>
      </c>
      <c r="S190" s="26" t="s">
        <v>412</v>
      </c>
      <c r="T190" s="24" t="s">
        <v>272</v>
      </c>
      <c r="U190" s="107">
        <f t="shared" si="19"/>
        <v>42460</v>
      </c>
      <c r="V190" s="107" t="s">
        <v>1008</v>
      </c>
      <c r="W190" s="107" t="s">
        <v>1027</v>
      </c>
      <c r="X190" s="107" t="s">
        <v>1039</v>
      </c>
      <c r="Y190" s="103">
        <f t="shared" si="20"/>
        <v>0</v>
      </c>
      <c r="Z190" s="103">
        <f t="shared" si="21"/>
        <v>155.65</v>
      </c>
    </row>
    <row r="191" spans="1:26" ht="33.75" customHeight="1" x14ac:dyDescent="0.2">
      <c r="A191" s="24" t="s">
        <v>369</v>
      </c>
      <c r="B191" s="24" t="s">
        <v>610</v>
      </c>
      <c r="C191" s="24" t="s">
        <v>637</v>
      </c>
      <c r="D191" s="26" t="s">
        <v>964</v>
      </c>
      <c r="E191" s="26" t="s">
        <v>1013</v>
      </c>
      <c r="F191" s="109"/>
      <c r="G191" s="26" t="s">
        <v>402</v>
      </c>
      <c r="H191" s="24"/>
      <c r="I191" s="24" t="s">
        <v>391</v>
      </c>
      <c r="J191" s="103">
        <v>0</v>
      </c>
      <c r="K191" s="104">
        <v>1</v>
      </c>
      <c r="L191" s="104">
        <v>0</v>
      </c>
      <c r="M191" s="117" t="s">
        <v>368</v>
      </c>
      <c r="N191" s="24" t="s">
        <v>390</v>
      </c>
      <c r="O191" s="105" t="s">
        <v>31</v>
      </c>
      <c r="P191" s="105" t="s">
        <v>31</v>
      </c>
      <c r="Q191" s="103" t="s">
        <v>391</v>
      </c>
      <c r="R191" s="106" t="s">
        <v>31</v>
      </c>
      <c r="S191" s="26" t="s">
        <v>396</v>
      </c>
      <c r="T191" s="24" t="s">
        <v>369</v>
      </c>
      <c r="U191" s="107" t="str">
        <f t="shared" si="19"/>
        <v/>
      </c>
      <c r="V191" s="107" t="s">
        <v>1008</v>
      </c>
      <c r="W191" s="107" t="s">
        <v>610</v>
      </c>
      <c r="X191" s="107" t="s">
        <v>1039</v>
      </c>
      <c r="Y191" s="103">
        <f t="shared" si="20"/>
        <v>0</v>
      </c>
      <c r="Z191" s="103">
        <f t="shared" si="21"/>
        <v>0</v>
      </c>
    </row>
    <row r="192" spans="1:26" ht="33.75" customHeight="1" x14ac:dyDescent="0.2">
      <c r="A192" s="24" t="s">
        <v>347</v>
      </c>
      <c r="B192" s="24" t="s">
        <v>387</v>
      </c>
      <c r="C192" s="24" t="s">
        <v>637</v>
      </c>
      <c r="D192" s="26" t="s">
        <v>965</v>
      </c>
      <c r="E192" s="26" t="s">
        <v>1013</v>
      </c>
      <c r="F192" s="109"/>
      <c r="G192" s="26" t="s">
        <v>422</v>
      </c>
      <c r="H192" s="24"/>
      <c r="I192" s="24" t="s">
        <v>608</v>
      </c>
      <c r="J192" s="103">
        <v>284.94</v>
      </c>
      <c r="K192" s="104">
        <v>1</v>
      </c>
      <c r="L192" s="104">
        <v>0</v>
      </c>
      <c r="M192" s="117" t="s">
        <v>346</v>
      </c>
      <c r="N192" s="24" t="s">
        <v>390</v>
      </c>
      <c r="O192" s="105">
        <v>42606</v>
      </c>
      <c r="P192" s="105">
        <v>42801</v>
      </c>
      <c r="Q192" s="103" t="s">
        <v>391</v>
      </c>
      <c r="R192" s="106" t="s">
        <v>609</v>
      </c>
      <c r="S192" s="26" t="s">
        <v>412</v>
      </c>
      <c r="T192" s="24" t="s">
        <v>347</v>
      </c>
      <c r="U192" s="107">
        <f t="shared" si="19"/>
        <v>42825</v>
      </c>
      <c r="V192" s="107" t="s">
        <v>1008</v>
      </c>
      <c r="W192" s="107" t="s">
        <v>1034</v>
      </c>
      <c r="X192" s="107" t="s">
        <v>1039</v>
      </c>
      <c r="Y192" s="103">
        <f t="shared" si="20"/>
        <v>284.94</v>
      </c>
      <c r="Z192" s="103">
        <f t="shared" si="21"/>
        <v>0</v>
      </c>
    </row>
    <row r="193" spans="1:26" ht="33.75" customHeight="1" x14ac:dyDescent="0.2">
      <c r="A193" s="24" t="s">
        <v>30</v>
      </c>
      <c r="B193" s="24" t="s">
        <v>387</v>
      </c>
      <c r="C193" s="24" t="s">
        <v>637</v>
      </c>
      <c r="D193" s="26" t="s">
        <v>966</v>
      </c>
      <c r="E193" s="26" t="s">
        <v>1012</v>
      </c>
      <c r="F193" s="109"/>
      <c r="G193" s="26" t="s">
        <v>388</v>
      </c>
      <c r="H193" s="24"/>
      <c r="I193" s="24" t="s">
        <v>400</v>
      </c>
      <c r="J193" s="103">
        <v>1714.37</v>
      </c>
      <c r="K193" s="104">
        <v>1</v>
      </c>
      <c r="L193" s="104">
        <v>0</v>
      </c>
      <c r="M193" s="24" t="s">
        <v>718</v>
      </c>
      <c r="N193" s="24" t="s">
        <v>390</v>
      </c>
      <c r="O193" s="105">
        <v>42977</v>
      </c>
      <c r="P193" s="105">
        <v>43361</v>
      </c>
      <c r="Q193" s="103" t="s">
        <v>391</v>
      </c>
      <c r="R193" s="106" t="s">
        <v>1133</v>
      </c>
      <c r="S193" s="26" t="s">
        <v>393</v>
      </c>
      <c r="T193" s="24" t="s">
        <v>30</v>
      </c>
      <c r="U193" s="107">
        <f t="shared" si="19"/>
        <v>43373</v>
      </c>
      <c r="V193" s="107" t="s">
        <v>1008</v>
      </c>
      <c r="W193" s="107" t="s">
        <v>1027</v>
      </c>
      <c r="X193" s="107" t="s">
        <v>1039</v>
      </c>
      <c r="Y193" s="103">
        <f t="shared" si="20"/>
        <v>1714.37</v>
      </c>
      <c r="Z193" s="103">
        <f t="shared" si="21"/>
        <v>0</v>
      </c>
    </row>
    <row r="194" spans="1:26" ht="33.75" customHeight="1" x14ac:dyDescent="0.2">
      <c r="A194" s="24" t="s">
        <v>32</v>
      </c>
      <c r="B194" s="24" t="s">
        <v>387</v>
      </c>
      <c r="C194" s="24" t="s">
        <v>637</v>
      </c>
      <c r="D194" s="26" t="s">
        <v>967</v>
      </c>
      <c r="E194" s="26" t="s">
        <v>1012</v>
      </c>
      <c r="F194" s="109"/>
      <c r="G194" s="26" t="s">
        <v>402</v>
      </c>
      <c r="H194" s="24"/>
      <c r="I194" s="24" t="s">
        <v>648</v>
      </c>
      <c r="J194" s="103">
        <v>0</v>
      </c>
      <c r="K194" s="104">
        <v>1</v>
      </c>
      <c r="L194" s="104">
        <v>0</v>
      </c>
      <c r="M194" s="24" t="s">
        <v>719</v>
      </c>
      <c r="N194" s="24" t="s">
        <v>390</v>
      </c>
      <c r="O194" s="105" t="s">
        <v>31</v>
      </c>
      <c r="P194" s="105" t="s">
        <v>31</v>
      </c>
      <c r="Q194" s="103" t="s">
        <v>391</v>
      </c>
      <c r="R194" s="106"/>
      <c r="S194" s="26" t="s">
        <v>396</v>
      </c>
      <c r="T194" s="24" t="s">
        <v>32</v>
      </c>
      <c r="U194" s="107" t="str">
        <f t="shared" si="19"/>
        <v/>
      </c>
      <c r="V194" s="107" t="s">
        <v>1008</v>
      </c>
      <c r="W194" s="107" t="s">
        <v>1027</v>
      </c>
      <c r="X194" s="107" t="s">
        <v>1039</v>
      </c>
      <c r="Y194" s="103">
        <f t="shared" si="20"/>
        <v>0</v>
      </c>
      <c r="Z194" s="103">
        <f t="shared" si="21"/>
        <v>0</v>
      </c>
    </row>
    <row r="195" spans="1:26" ht="33.75" customHeight="1" x14ac:dyDescent="0.2">
      <c r="A195" s="24" t="s">
        <v>49</v>
      </c>
      <c r="B195" s="24" t="s">
        <v>387</v>
      </c>
      <c r="C195" s="24" t="s">
        <v>637</v>
      </c>
      <c r="D195" s="26" t="s">
        <v>968</v>
      </c>
      <c r="E195" s="26" t="s">
        <v>1011</v>
      </c>
      <c r="F195" s="109"/>
      <c r="G195" s="26" t="s">
        <v>404</v>
      </c>
      <c r="H195" s="24"/>
      <c r="I195" s="24" t="s">
        <v>391</v>
      </c>
      <c r="J195" s="103">
        <v>0</v>
      </c>
      <c r="K195" s="104">
        <v>0</v>
      </c>
      <c r="L195" s="104">
        <v>1</v>
      </c>
      <c r="M195" s="24" t="s">
        <v>48</v>
      </c>
      <c r="N195" s="24" t="s">
        <v>406</v>
      </c>
      <c r="O195" s="105" t="s">
        <v>31</v>
      </c>
      <c r="P195" s="105" t="s">
        <v>31</v>
      </c>
      <c r="Q195" s="103" t="s">
        <v>644</v>
      </c>
      <c r="R195" s="106"/>
      <c r="S195" s="26" t="s">
        <v>396</v>
      </c>
      <c r="T195" s="24" t="s">
        <v>49</v>
      </c>
      <c r="U195" s="107" t="str">
        <f t="shared" si="19"/>
        <v/>
      </c>
      <c r="V195" s="107" t="s">
        <v>1008</v>
      </c>
      <c r="W195" s="107" t="s">
        <v>1035</v>
      </c>
      <c r="X195" s="107" t="s">
        <v>1039</v>
      </c>
      <c r="Y195" s="103">
        <f t="shared" si="20"/>
        <v>0</v>
      </c>
      <c r="Z195" s="103">
        <f t="shared" si="21"/>
        <v>0</v>
      </c>
    </row>
    <row r="196" spans="1:26" ht="33.75" customHeight="1" x14ac:dyDescent="0.2">
      <c r="A196" s="24" t="s">
        <v>118</v>
      </c>
      <c r="B196" s="24" t="s">
        <v>387</v>
      </c>
      <c r="C196" s="24" t="s">
        <v>637</v>
      </c>
      <c r="D196" s="26" t="s">
        <v>969</v>
      </c>
      <c r="E196" s="26" t="s">
        <v>1011</v>
      </c>
      <c r="F196" s="109"/>
      <c r="G196" s="26" t="s">
        <v>404</v>
      </c>
      <c r="H196" s="24"/>
      <c r="I196" s="24" t="s">
        <v>391</v>
      </c>
      <c r="J196" s="103">
        <v>1655.95</v>
      </c>
      <c r="K196" s="104">
        <v>0</v>
      </c>
      <c r="L196" s="104">
        <v>1</v>
      </c>
      <c r="M196" s="24" t="s">
        <v>669</v>
      </c>
      <c r="N196" s="24" t="s">
        <v>406</v>
      </c>
      <c r="O196" s="105">
        <v>43435</v>
      </c>
      <c r="P196" s="105">
        <v>43586</v>
      </c>
      <c r="Q196" s="103" t="s">
        <v>644</v>
      </c>
      <c r="R196" s="106"/>
      <c r="S196" s="26" t="s">
        <v>414</v>
      </c>
      <c r="T196" s="24" t="s">
        <v>118</v>
      </c>
      <c r="U196" s="107">
        <f t="shared" si="19"/>
        <v>43616</v>
      </c>
      <c r="V196" s="107" t="s">
        <v>1008</v>
      </c>
      <c r="W196" s="107" t="s">
        <v>1036</v>
      </c>
      <c r="X196" s="107" t="s">
        <v>1039</v>
      </c>
      <c r="Y196" s="103">
        <f t="shared" si="20"/>
        <v>0</v>
      </c>
      <c r="Z196" s="103">
        <f t="shared" si="21"/>
        <v>1655.95</v>
      </c>
    </row>
    <row r="197" spans="1:26" ht="33.75" customHeight="1" x14ac:dyDescent="0.2">
      <c r="A197" s="24" t="s">
        <v>291</v>
      </c>
      <c r="B197" s="24" t="s">
        <v>387</v>
      </c>
      <c r="C197" s="24" t="s">
        <v>637</v>
      </c>
      <c r="D197" s="26" t="s">
        <v>970</v>
      </c>
      <c r="E197" s="26" t="s">
        <v>1012</v>
      </c>
      <c r="F197" s="109"/>
      <c r="G197" s="26" t="s">
        <v>422</v>
      </c>
      <c r="H197" s="24"/>
      <c r="I197" s="24" t="s">
        <v>391</v>
      </c>
      <c r="J197" s="103">
        <v>0</v>
      </c>
      <c r="K197" s="104">
        <v>1</v>
      </c>
      <c r="L197" s="104">
        <v>0</v>
      </c>
      <c r="M197" s="117" t="s">
        <v>290</v>
      </c>
      <c r="N197" s="24" t="s">
        <v>395</v>
      </c>
      <c r="O197" s="105" t="s">
        <v>31</v>
      </c>
      <c r="P197" s="105" t="s">
        <v>31</v>
      </c>
      <c r="Q197" s="103" t="s">
        <v>391</v>
      </c>
      <c r="R197" s="106" t="s">
        <v>31</v>
      </c>
      <c r="S197" s="26" t="s">
        <v>396</v>
      </c>
      <c r="T197" s="24" t="s">
        <v>291</v>
      </c>
      <c r="U197" s="107" t="str">
        <f t="shared" si="19"/>
        <v/>
      </c>
      <c r="V197" s="107" t="s">
        <v>1008</v>
      </c>
      <c r="W197" s="107" t="s">
        <v>1027</v>
      </c>
      <c r="X197" s="107" t="s">
        <v>1039</v>
      </c>
      <c r="Y197" s="103">
        <f t="shared" si="20"/>
        <v>0</v>
      </c>
      <c r="Z197" s="103">
        <f t="shared" si="21"/>
        <v>0</v>
      </c>
    </row>
    <row r="198" spans="1:26" ht="33.75" customHeight="1" x14ac:dyDescent="0.2">
      <c r="A198" s="24" t="s">
        <v>377</v>
      </c>
      <c r="B198" s="24" t="s">
        <v>387</v>
      </c>
      <c r="C198" s="24" t="s">
        <v>637</v>
      </c>
      <c r="D198" s="26" t="s">
        <v>971</v>
      </c>
      <c r="E198" s="26" t="s">
        <v>1013</v>
      </c>
      <c r="F198" s="109"/>
      <c r="G198" s="26" t="s">
        <v>422</v>
      </c>
      <c r="H198" s="24"/>
      <c r="I198" s="24" t="s">
        <v>391</v>
      </c>
      <c r="J198" s="103">
        <v>0</v>
      </c>
      <c r="K198" s="104">
        <v>1</v>
      </c>
      <c r="L198" s="104">
        <v>0</v>
      </c>
      <c r="M198" s="117" t="s">
        <v>376</v>
      </c>
      <c r="N198" s="24" t="s">
        <v>395</v>
      </c>
      <c r="O198" s="105" t="s">
        <v>31</v>
      </c>
      <c r="P198" s="105" t="s">
        <v>31</v>
      </c>
      <c r="Q198" s="103" t="s">
        <v>391</v>
      </c>
      <c r="R198" s="106" t="s">
        <v>31</v>
      </c>
      <c r="S198" s="26" t="s">
        <v>396</v>
      </c>
      <c r="T198" s="24" t="s">
        <v>377</v>
      </c>
      <c r="U198" s="107" t="str">
        <f t="shared" si="19"/>
        <v/>
      </c>
      <c r="V198" s="107" t="s">
        <v>1008</v>
      </c>
      <c r="W198" s="107" t="s">
        <v>1032</v>
      </c>
      <c r="X198" s="107" t="s">
        <v>1039</v>
      </c>
      <c r="Y198" s="103">
        <f t="shared" si="20"/>
        <v>0</v>
      </c>
      <c r="Z198" s="103">
        <f t="shared" si="21"/>
        <v>0</v>
      </c>
    </row>
    <row r="199" spans="1:26" ht="33.75" customHeight="1" x14ac:dyDescent="0.2">
      <c r="A199" s="24" t="s">
        <v>385</v>
      </c>
      <c r="B199" s="24" t="s">
        <v>387</v>
      </c>
      <c r="C199" s="24" t="s">
        <v>637</v>
      </c>
      <c r="D199" s="26" t="s">
        <v>972</v>
      </c>
      <c r="E199" s="26" t="s">
        <v>1015</v>
      </c>
      <c r="F199" s="109"/>
      <c r="G199" s="26" t="s">
        <v>388</v>
      </c>
      <c r="H199" s="24"/>
      <c r="I199" s="24" t="s">
        <v>391</v>
      </c>
      <c r="J199" s="103">
        <v>760.42</v>
      </c>
      <c r="K199" s="104">
        <v>1</v>
      </c>
      <c r="L199" s="104">
        <v>0</v>
      </c>
      <c r="M199" s="117" t="s">
        <v>384</v>
      </c>
      <c r="N199" s="24" t="s">
        <v>390</v>
      </c>
      <c r="O199" s="105">
        <v>43435</v>
      </c>
      <c r="P199" s="105">
        <v>43617</v>
      </c>
      <c r="Q199" s="103" t="s">
        <v>391</v>
      </c>
      <c r="R199" s="106"/>
      <c r="S199" s="26" t="s">
        <v>414</v>
      </c>
      <c r="T199" s="24" t="s">
        <v>385</v>
      </c>
      <c r="U199" s="107">
        <f t="shared" si="19"/>
        <v>43646</v>
      </c>
      <c r="V199" s="107" t="s">
        <v>1008</v>
      </c>
      <c r="W199" s="107" t="s">
        <v>1032</v>
      </c>
      <c r="X199" s="107" t="s">
        <v>1040</v>
      </c>
      <c r="Y199" s="103">
        <f t="shared" si="20"/>
        <v>760.42</v>
      </c>
      <c r="Z199" s="103">
        <f t="shared" si="21"/>
        <v>0</v>
      </c>
    </row>
    <row r="200" spans="1:26" ht="33.75" customHeight="1" x14ac:dyDescent="0.2">
      <c r="A200" s="24" t="s">
        <v>115</v>
      </c>
      <c r="B200" s="24" t="s">
        <v>387</v>
      </c>
      <c r="C200" s="24" t="s">
        <v>637</v>
      </c>
      <c r="D200" s="26" t="s">
        <v>973</v>
      </c>
      <c r="E200" s="26" t="s">
        <v>1011</v>
      </c>
      <c r="F200" s="109"/>
      <c r="G200" s="26" t="s">
        <v>402</v>
      </c>
      <c r="H200" s="24"/>
      <c r="I200" s="24" t="s">
        <v>648</v>
      </c>
      <c r="J200" s="103">
        <v>184.46</v>
      </c>
      <c r="K200" s="104">
        <v>1</v>
      </c>
      <c r="L200" s="104">
        <v>0</v>
      </c>
      <c r="M200" s="24" t="s">
        <v>114</v>
      </c>
      <c r="N200" s="24" t="s">
        <v>390</v>
      </c>
      <c r="O200" s="105">
        <v>43161</v>
      </c>
      <c r="P200" s="105">
        <v>43278</v>
      </c>
      <c r="Q200" s="103" t="s">
        <v>391</v>
      </c>
      <c r="R200" s="103" t="s">
        <v>1076</v>
      </c>
      <c r="S200" s="26" t="s">
        <v>393</v>
      </c>
      <c r="T200" s="24" t="s">
        <v>115</v>
      </c>
      <c r="U200" s="107">
        <f t="shared" si="19"/>
        <v>43281</v>
      </c>
      <c r="V200" s="107" t="s">
        <v>1008</v>
      </c>
      <c r="W200" s="107" t="s">
        <v>1033</v>
      </c>
      <c r="X200" s="107" t="s">
        <v>1039</v>
      </c>
      <c r="Y200" s="103">
        <f t="shared" si="20"/>
        <v>184.46</v>
      </c>
      <c r="Z200" s="103">
        <f t="shared" si="21"/>
        <v>0</v>
      </c>
    </row>
    <row r="201" spans="1:26" ht="33.75" customHeight="1" x14ac:dyDescent="0.2">
      <c r="A201" s="24" t="s">
        <v>167</v>
      </c>
      <c r="B201" s="24" t="s">
        <v>387</v>
      </c>
      <c r="C201" s="24" t="s">
        <v>637</v>
      </c>
      <c r="D201" s="26" t="s">
        <v>974</v>
      </c>
      <c r="E201" s="26" t="s">
        <v>1012</v>
      </c>
      <c r="F201" s="109"/>
      <c r="G201" s="26" t="s">
        <v>388</v>
      </c>
      <c r="H201" s="24"/>
      <c r="I201" s="24" t="s">
        <v>391</v>
      </c>
      <c r="J201" s="103">
        <v>262.02</v>
      </c>
      <c r="K201" s="104">
        <v>1</v>
      </c>
      <c r="L201" s="104">
        <v>0</v>
      </c>
      <c r="M201" s="117" t="s">
        <v>269</v>
      </c>
      <c r="N201" s="24" t="s">
        <v>395</v>
      </c>
      <c r="O201" s="105">
        <v>43374</v>
      </c>
      <c r="P201" s="105">
        <v>43525</v>
      </c>
      <c r="Q201" s="103" t="s">
        <v>391</v>
      </c>
      <c r="R201" s="106"/>
      <c r="S201" s="26" t="s">
        <v>414</v>
      </c>
      <c r="T201" s="24" t="s">
        <v>167</v>
      </c>
      <c r="U201" s="107">
        <f t="shared" si="19"/>
        <v>43555</v>
      </c>
      <c r="V201" s="107" t="s">
        <v>1009</v>
      </c>
      <c r="W201" s="107" t="s">
        <v>1030</v>
      </c>
      <c r="X201" s="107" t="s">
        <v>1039</v>
      </c>
      <c r="Y201" s="103">
        <f t="shared" si="20"/>
        <v>262.02</v>
      </c>
      <c r="Z201" s="103">
        <f t="shared" si="21"/>
        <v>0</v>
      </c>
    </row>
    <row r="202" spans="1:26" ht="33.75" customHeight="1" x14ac:dyDescent="0.2">
      <c r="A202" s="24" t="s">
        <v>270</v>
      </c>
      <c r="B202" s="24" t="s">
        <v>387</v>
      </c>
      <c r="C202" s="24" t="s">
        <v>637</v>
      </c>
      <c r="D202" s="26" t="s">
        <v>1057</v>
      </c>
      <c r="E202" s="26" t="s">
        <v>1012</v>
      </c>
      <c r="F202" s="109"/>
      <c r="G202" s="26" t="s">
        <v>388</v>
      </c>
      <c r="H202" s="24"/>
      <c r="I202" s="24" t="s">
        <v>391</v>
      </c>
      <c r="J202" s="103">
        <v>3081.22</v>
      </c>
      <c r="K202" s="104">
        <v>1</v>
      </c>
      <c r="L202" s="104">
        <v>0</v>
      </c>
      <c r="M202" s="24" t="s">
        <v>298</v>
      </c>
      <c r="N202" s="24" t="s">
        <v>395</v>
      </c>
      <c r="O202" s="105">
        <v>43292</v>
      </c>
      <c r="P202" s="105">
        <v>43465</v>
      </c>
      <c r="Q202" s="103" t="s">
        <v>391</v>
      </c>
      <c r="R202" s="106"/>
      <c r="S202" s="26" t="s">
        <v>401</v>
      </c>
      <c r="T202" s="24" t="s">
        <v>270</v>
      </c>
      <c r="U202" s="107">
        <f t="shared" si="19"/>
        <v>43465</v>
      </c>
      <c r="V202" s="107" t="s">
        <v>1007</v>
      </c>
      <c r="W202" s="107" t="s">
        <v>1032</v>
      </c>
      <c r="X202" s="107" t="s">
        <v>1039</v>
      </c>
      <c r="Y202" s="103">
        <f t="shared" si="20"/>
        <v>3081.22</v>
      </c>
      <c r="Z202" s="103">
        <f t="shared" si="21"/>
        <v>0</v>
      </c>
    </row>
    <row r="203" spans="1:26" ht="33.75" customHeight="1" x14ac:dyDescent="0.2">
      <c r="A203" s="24" t="s">
        <v>449</v>
      </c>
      <c r="B203" s="24" t="s">
        <v>387</v>
      </c>
      <c r="C203" s="24" t="s">
        <v>638</v>
      </c>
      <c r="D203" s="26" t="s">
        <v>975</v>
      </c>
      <c r="E203" s="26" t="s">
        <v>1011</v>
      </c>
      <c r="F203" s="109"/>
      <c r="G203" s="26" t="s">
        <v>470</v>
      </c>
      <c r="H203" s="24"/>
      <c r="I203" s="24" t="s">
        <v>450</v>
      </c>
      <c r="J203" s="103">
        <v>347.9</v>
      </c>
      <c r="K203" s="104">
        <v>1</v>
      </c>
      <c r="L203" s="104">
        <v>0</v>
      </c>
      <c r="M203" s="24" t="s">
        <v>88</v>
      </c>
      <c r="N203" s="24" t="s">
        <v>395</v>
      </c>
      <c r="O203" s="105">
        <v>41717</v>
      </c>
      <c r="P203" s="105">
        <v>41806</v>
      </c>
      <c r="Q203" s="103" t="s">
        <v>391</v>
      </c>
      <c r="R203" s="106" t="s">
        <v>451</v>
      </c>
      <c r="S203" s="26" t="s">
        <v>393</v>
      </c>
      <c r="T203" s="24" t="s">
        <v>89</v>
      </c>
      <c r="U203" s="107">
        <f t="shared" si="19"/>
        <v>41820</v>
      </c>
      <c r="V203" s="107" t="s">
        <v>1008</v>
      </c>
      <c r="W203" s="107" t="s">
        <v>1032</v>
      </c>
      <c r="X203" s="107" t="s">
        <v>1039</v>
      </c>
      <c r="Y203" s="103">
        <f t="shared" si="20"/>
        <v>347.9</v>
      </c>
      <c r="Z203" s="103">
        <f t="shared" si="21"/>
        <v>0</v>
      </c>
    </row>
    <row r="204" spans="1:26" ht="33.75" customHeight="1" x14ac:dyDescent="0.2">
      <c r="A204" s="24" t="s">
        <v>452</v>
      </c>
      <c r="B204" s="24" t="s">
        <v>387</v>
      </c>
      <c r="C204" s="24" t="s">
        <v>638</v>
      </c>
      <c r="D204" s="26" t="s">
        <v>976</v>
      </c>
      <c r="E204" s="26" t="s">
        <v>1011</v>
      </c>
      <c r="F204" s="109"/>
      <c r="G204" s="26" t="s">
        <v>470</v>
      </c>
      <c r="H204" s="24"/>
      <c r="I204" s="24" t="s">
        <v>453</v>
      </c>
      <c r="J204" s="103">
        <v>311.08</v>
      </c>
      <c r="K204" s="104">
        <v>1</v>
      </c>
      <c r="L204" s="104">
        <v>0</v>
      </c>
      <c r="M204" s="24" t="s">
        <v>90</v>
      </c>
      <c r="N204" s="24" t="s">
        <v>395</v>
      </c>
      <c r="O204" s="105">
        <v>41718</v>
      </c>
      <c r="P204" s="105">
        <v>41806</v>
      </c>
      <c r="Q204" s="103" t="s">
        <v>391</v>
      </c>
      <c r="R204" s="106" t="s">
        <v>454</v>
      </c>
      <c r="S204" s="26" t="s">
        <v>393</v>
      </c>
      <c r="T204" s="24" t="s">
        <v>91</v>
      </c>
      <c r="U204" s="107">
        <f t="shared" si="19"/>
        <v>41820</v>
      </c>
      <c r="V204" s="107" t="s">
        <v>1008</v>
      </c>
      <c r="W204" s="107" t="s">
        <v>1032</v>
      </c>
      <c r="X204" s="107" t="s">
        <v>1039</v>
      </c>
      <c r="Y204" s="103">
        <f t="shared" si="20"/>
        <v>311.08</v>
      </c>
      <c r="Z204" s="103">
        <f t="shared" si="21"/>
        <v>0</v>
      </c>
    </row>
    <row r="205" spans="1:26" ht="33.75" customHeight="1" x14ac:dyDescent="0.2">
      <c r="A205" s="24" t="s">
        <v>455</v>
      </c>
      <c r="B205" s="24" t="s">
        <v>387</v>
      </c>
      <c r="C205" s="24" t="s">
        <v>638</v>
      </c>
      <c r="D205" s="26" t="s">
        <v>977</v>
      </c>
      <c r="E205" s="26" t="s">
        <v>1011</v>
      </c>
      <c r="F205" s="109"/>
      <c r="G205" s="26" t="s">
        <v>470</v>
      </c>
      <c r="H205" s="24"/>
      <c r="I205" s="24" t="s">
        <v>456</v>
      </c>
      <c r="J205" s="103">
        <v>237.67</v>
      </c>
      <c r="K205" s="104">
        <v>1</v>
      </c>
      <c r="L205" s="104">
        <v>0</v>
      </c>
      <c r="M205" s="24" t="s">
        <v>92</v>
      </c>
      <c r="N205" s="24" t="s">
        <v>395</v>
      </c>
      <c r="O205" s="105">
        <v>41671</v>
      </c>
      <c r="P205" s="105">
        <v>41751</v>
      </c>
      <c r="Q205" s="103" t="s">
        <v>391</v>
      </c>
      <c r="R205" s="106" t="s">
        <v>457</v>
      </c>
      <c r="S205" s="26" t="s">
        <v>393</v>
      </c>
      <c r="T205" s="24" t="s">
        <v>93</v>
      </c>
      <c r="U205" s="107">
        <f t="shared" si="19"/>
        <v>41759</v>
      </c>
      <c r="V205" s="107" t="s">
        <v>1008</v>
      </c>
      <c r="W205" s="107" t="s">
        <v>1032</v>
      </c>
      <c r="X205" s="107" t="s">
        <v>1039</v>
      </c>
      <c r="Y205" s="103">
        <f t="shared" si="20"/>
        <v>237.67</v>
      </c>
      <c r="Z205" s="103">
        <f t="shared" si="21"/>
        <v>0</v>
      </c>
    </row>
    <row r="206" spans="1:26" ht="33.75" customHeight="1" x14ac:dyDescent="0.2">
      <c r="A206" s="24" t="s">
        <v>458</v>
      </c>
      <c r="B206" s="24" t="s">
        <v>387</v>
      </c>
      <c r="C206" s="24" t="s">
        <v>638</v>
      </c>
      <c r="D206" s="26" t="s">
        <v>978</v>
      </c>
      <c r="E206" s="26" t="s">
        <v>1011</v>
      </c>
      <c r="F206" s="109"/>
      <c r="G206" s="26" t="s">
        <v>470</v>
      </c>
      <c r="H206" s="24"/>
      <c r="I206" s="24" t="s">
        <v>459</v>
      </c>
      <c r="J206" s="103">
        <v>190.35</v>
      </c>
      <c r="K206" s="104">
        <v>1</v>
      </c>
      <c r="L206" s="104">
        <v>0</v>
      </c>
      <c r="M206" s="24" t="s">
        <v>94</v>
      </c>
      <c r="N206" s="24" t="s">
        <v>395</v>
      </c>
      <c r="O206" s="105">
        <v>41718</v>
      </c>
      <c r="P206" s="105">
        <v>41827</v>
      </c>
      <c r="Q206" s="103" t="s">
        <v>391</v>
      </c>
      <c r="R206" s="106" t="s">
        <v>460</v>
      </c>
      <c r="S206" s="26" t="s">
        <v>393</v>
      </c>
      <c r="T206" s="24" t="s">
        <v>95</v>
      </c>
      <c r="U206" s="107">
        <f t="shared" si="19"/>
        <v>41851</v>
      </c>
      <c r="V206" s="107" t="s">
        <v>1008</v>
      </c>
      <c r="W206" s="107" t="s">
        <v>1032</v>
      </c>
      <c r="X206" s="107" t="s">
        <v>1039</v>
      </c>
      <c r="Y206" s="103">
        <f t="shared" si="20"/>
        <v>190.35</v>
      </c>
      <c r="Z206" s="103">
        <f t="shared" si="21"/>
        <v>0</v>
      </c>
    </row>
    <row r="207" spans="1:26" ht="33.75" customHeight="1" x14ac:dyDescent="0.2">
      <c r="A207" s="24" t="s">
        <v>461</v>
      </c>
      <c r="B207" s="24" t="s">
        <v>387</v>
      </c>
      <c r="C207" s="24" t="s">
        <v>638</v>
      </c>
      <c r="D207" s="26" t="s">
        <v>979</v>
      </c>
      <c r="E207" s="26" t="s">
        <v>1011</v>
      </c>
      <c r="F207" s="109"/>
      <c r="G207" s="26" t="s">
        <v>470</v>
      </c>
      <c r="H207" s="24"/>
      <c r="I207" s="24" t="s">
        <v>462</v>
      </c>
      <c r="J207" s="103">
        <v>188.65</v>
      </c>
      <c r="K207" s="104">
        <v>1</v>
      </c>
      <c r="L207" s="104">
        <v>0</v>
      </c>
      <c r="M207" s="24" t="s">
        <v>96</v>
      </c>
      <c r="N207" s="24" t="s">
        <v>395</v>
      </c>
      <c r="O207" s="105">
        <v>41718</v>
      </c>
      <c r="P207" s="105">
        <v>41866</v>
      </c>
      <c r="Q207" s="103" t="s">
        <v>391</v>
      </c>
      <c r="R207" s="106" t="s">
        <v>463</v>
      </c>
      <c r="S207" s="26" t="s">
        <v>393</v>
      </c>
      <c r="T207" s="24" t="s">
        <v>97</v>
      </c>
      <c r="U207" s="107">
        <f t="shared" si="19"/>
        <v>41882</v>
      </c>
      <c r="V207" s="107" t="s">
        <v>1008</v>
      </c>
      <c r="W207" s="107" t="s">
        <v>1032</v>
      </c>
      <c r="X207" s="107" t="s">
        <v>1039</v>
      </c>
      <c r="Y207" s="103">
        <f t="shared" si="20"/>
        <v>188.65</v>
      </c>
      <c r="Z207" s="103">
        <f t="shared" si="21"/>
        <v>0</v>
      </c>
    </row>
    <row r="208" spans="1:26" ht="33.75" customHeight="1" x14ac:dyDescent="0.2">
      <c r="A208" s="24" t="s">
        <v>464</v>
      </c>
      <c r="B208" s="24" t="s">
        <v>387</v>
      </c>
      <c r="C208" s="24" t="s">
        <v>638</v>
      </c>
      <c r="D208" s="26" t="s">
        <v>980</v>
      </c>
      <c r="E208" s="26" t="s">
        <v>1011</v>
      </c>
      <c r="F208" s="109"/>
      <c r="G208" s="26" t="s">
        <v>470</v>
      </c>
      <c r="H208" s="24"/>
      <c r="I208" s="24" t="s">
        <v>465</v>
      </c>
      <c r="J208" s="103">
        <v>313.33</v>
      </c>
      <c r="K208" s="104">
        <v>1</v>
      </c>
      <c r="L208" s="104">
        <v>0</v>
      </c>
      <c r="M208" s="24" t="s">
        <v>98</v>
      </c>
      <c r="N208" s="24" t="s">
        <v>395</v>
      </c>
      <c r="O208" s="105">
        <v>41718</v>
      </c>
      <c r="P208" s="105">
        <v>41806</v>
      </c>
      <c r="Q208" s="103" t="s">
        <v>391</v>
      </c>
      <c r="R208" s="106" t="s">
        <v>466</v>
      </c>
      <c r="S208" s="26" t="s">
        <v>393</v>
      </c>
      <c r="T208" s="24" t="s">
        <v>99</v>
      </c>
      <c r="U208" s="107">
        <f t="shared" si="19"/>
        <v>41820</v>
      </c>
      <c r="V208" s="107" t="s">
        <v>1008</v>
      </c>
      <c r="W208" s="107" t="s">
        <v>1032</v>
      </c>
      <c r="X208" s="107" t="s">
        <v>1039</v>
      </c>
      <c r="Y208" s="103">
        <f t="shared" si="20"/>
        <v>313.33</v>
      </c>
      <c r="Z208" s="103">
        <f t="shared" si="21"/>
        <v>0</v>
      </c>
    </row>
    <row r="209" spans="1:26" ht="33.75" customHeight="1" x14ac:dyDescent="0.2">
      <c r="A209" s="24" t="s">
        <v>467</v>
      </c>
      <c r="B209" s="24" t="s">
        <v>387</v>
      </c>
      <c r="C209" s="24" t="s">
        <v>638</v>
      </c>
      <c r="D209" s="26" t="s">
        <v>981</v>
      </c>
      <c r="E209" s="26" t="s">
        <v>1011</v>
      </c>
      <c r="F209" s="109"/>
      <c r="G209" s="26" t="s">
        <v>470</v>
      </c>
      <c r="H209" s="24">
        <v>2</v>
      </c>
      <c r="I209" s="24" t="s">
        <v>468</v>
      </c>
      <c r="J209" s="103">
        <v>269.5</v>
      </c>
      <c r="K209" s="104">
        <v>1</v>
      </c>
      <c r="L209" s="104">
        <v>0</v>
      </c>
      <c r="M209" s="24" t="s">
        <v>670</v>
      </c>
      <c r="N209" s="24" t="s">
        <v>395</v>
      </c>
      <c r="O209" s="105">
        <v>41689</v>
      </c>
      <c r="P209" s="105">
        <v>41778</v>
      </c>
      <c r="Q209" s="103" t="s">
        <v>391</v>
      </c>
      <c r="R209" s="106" t="s">
        <v>469</v>
      </c>
      <c r="S209" s="26" t="s">
        <v>393</v>
      </c>
      <c r="T209" s="24" t="s">
        <v>100</v>
      </c>
      <c r="U209" s="107">
        <f t="shared" si="19"/>
        <v>41790</v>
      </c>
      <c r="V209" s="107" t="s">
        <v>1008</v>
      </c>
      <c r="W209" s="107" t="s">
        <v>1032</v>
      </c>
      <c r="X209" s="107" t="s">
        <v>1039</v>
      </c>
      <c r="Y209" s="103">
        <f t="shared" si="20"/>
        <v>269.5</v>
      </c>
      <c r="Z209" s="103">
        <f t="shared" si="21"/>
        <v>0</v>
      </c>
    </row>
    <row r="210" spans="1:26" ht="33.75" customHeight="1" x14ac:dyDescent="0.2">
      <c r="A210" s="24" t="s">
        <v>429</v>
      </c>
      <c r="B210" s="24" t="s">
        <v>387</v>
      </c>
      <c r="C210" s="24" t="s">
        <v>638</v>
      </c>
      <c r="D210" s="26" t="s">
        <v>982</v>
      </c>
      <c r="E210" s="26" t="s">
        <v>1011</v>
      </c>
      <c r="F210" s="109"/>
      <c r="G210" s="26" t="s">
        <v>470</v>
      </c>
      <c r="H210" s="24"/>
      <c r="I210" s="24" t="s">
        <v>430</v>
      </c>
      <c r="J210" s="103">
        <v>47.3</v>
      </c>
      <c r="K210" s="104">
        <v>1</v>
      </c>
      <c r="L210" s="104">
        <v>0</v>
      </c>
      <c r="M210" s="24" t="s">
        <v>63</v>
      </c>
      <c r="N210" s="24" t="s">
        <v>395</v>
      </c>
      <c r="O210" s="105">
        <v>42059</v>
      </c>
      <c r="P210" s="105">
        <v>42200</v>
      </c>
      <c r="Q210" s="103" t="s">
        <v>391</v>
      </c>
      <c r="R210" s="106" t="s">
        <v>431</v>
      </c>
      <c r="S210" s="26" t="s">
        <v>412</v>
      </c>
      <c r="T210" s="24" t="s">
        <v>64</v>
      </c>
      <c r="U210" s="107">
        <f t="shared" ref="U210:U234" si="22">IFERROR(EOMONTH(P210,0),"")</f>
        <v>42216</v>
      </c>
      <c r="V210" s="107" t="s">
        <v>1008</v>
      </c>
      <c r="W210" s="107" t="s">
        <v>1034</v>
      </c>
      <c r="X210" s="107" t="s">
        <v>1039</v>
      </c>
      <c r="Y210" s="103">
        <f t="shared" ref="Y210:Y234" si="23">$J210*K210</f>
        <v>47.3</v>
      </c>
      <c r="Z210" s="103">
        <f t="shared" ref="Z210:Z234" si="24">$J210*L210</f>
        <v>0</v>
      </c>
    </row>
    <row r="211" spans="1:26" ht="33.75" customHeight="1" x14ac:dyDescent="0.2">
      <c r="A211" s="24" t="s">
        <v>557</v>
      </c>
      <c r="B211" s="24" t="s">
        <v>387</v>
      </c>
      <c r="C211" s="24" t="s">
        <v>638</v>
      </c>
      <c r="D211" s="26" t="s">
        <v>983</v>
      </c>
      <c r="E211" s="26" t="s">
        <v>1012</v>
      </c>
      <c r="F211" s="109"/>
      <c r="G211" s="26" t="s">
        <v>470</v>
      </c>
      <c r="H211" s="24"/>
      <c r="I211" s="24" t="s">
        <v>558</v>
      </c>
      <c r="J211" s="103">
        <v>17.27</v>
      </c>
      <c r="K211" s="104">
        <v>1</v>
      </c>
      <c r="L211" s="104">
        <v>0</v>
      </c>
      <c r="M211" s="24" t="s">
        <v>254</v>
      </c>
      <c r="N211" s="24" t="s">
        <v>390</v>
      </c>
      <c r="O211" s="105">
        <v>42809</v>
      </c>
      <c r="P211" s="105">
        <v>43003</v>
      </c>
      <c r="Q211" s="103" t="s">
        <v>391</v>
      </c>
      <c r="R211" s="103" t="s">
        <v>1077</v>
      </c>
      <c r="S211" s="26" t="s">
        <v>412</v>
      </c>
      <c r="T211" s="24" t="s">
        <v>255</v>
      </c>
      <c r="U211" s="107">
        <f t="shared" si="22"/>
        <v>43008</v>
      </c>
      <c r="V211" s="107" t="s">
        <v>1008</v>
      </c>
      <c r="W211" s="107" t="s">
        <v>1032</v>
      </c>
      <c r="X211" s="107" t="s">
        <v>1039</v>
      </c>
      <c r="Y211" s="103">
        <f t="shared" si="23"/>
        <v>17.27</v>
      </c>
      <c r="Z211" s="103">
        <f t="shared" si="24"/>
        <v>0</v>
      </c>
    </row>
    <row r="212" spans="1:26" ht="33.75" customHeight="1" x14ac:dyDescent="0.2">
      <c r="A212" s="24" t="s">
        <v>383</v>
      </c>
      <c r="B212" s="24" t="s">
        <v>387</v>
      </c>
      <c r="C212" s="24" t="s">
        <v>638</v>
      </c>
      <c r="D212" s="26" t="s">
        <v>984</v>
      </c>
      <c r="E212" s="26" t="s">
        <v>1015</v>
      </c>
      <c r="F212" s="109"/>
      <c r="G212" s="26" t="s">
        <v>470</v>
      </c>
      <c r="H212" s="24"/>
      <c r="I212" s="24" t="s">
        <v>631</v>
      </c>
      <c r="J212" s="103">
        <v>23.15</v>
      </c>
      <c r="K212" s="104">
        <v>1</v>
      </c>
      <c r="L212" s="104">
        <v>0</v>
      </c>
      <c r="M212" s="117" t="s">
        <v>382</v>
      </c>
      <c r="N212" s="24" t="s">
        <v>395</v>
      </c>
      <c r="O212" s="105">
        <v>42390</v>
      </c>
      <c r="P212" s="105">
        <v>42551</v>
      </c>
      <c r="Q212" s="103" t="s">
        <v>391</v>
      </c>
      <c r="R212" s="106" t="s">
        <v>632</v>
      </c>
      <c r="S212" s="26" t="s">
        <v>412</v>
      </c>
      <c r="T212" s="24" t="s">
        <v>383</v>
      </c>
      <c r="U212" s="107">
        <f t="shared" si="22"/>
        <v>42551</v>
      </c>
      <c r="V212" s="107" t="s">
        <v>1008</v>
      </c>
      <c r="W212" s="107" t="s">
        <v>1032</v>
      </c>
      <c r="X212" s="107" t="s">
        <v>1040</v>
      </c>
      <c r="Y212" s="103">
        <f t="shared" si="23"/>
        <v>23.15</v>
      </c>
      <c r="Z212" s="103">
        <f t="shared" si="24"/>
        <v>0</v>
      </c>
    </row>
    <row r="213" spans="1:26" ht="33.75" customHeight="1" x14ac:dyDescent="0.2">
      <c r="A213" s="24" t="s">
        <v>103</v>
      </c>
      <c r="B213" s="24" t="s">
        <v>387</v>
      </c>
      <c r="C213" s="24" t="s">
        <v>638</v>
      </c>
      <c r="D213" s="26" t="s">
        <v>985</v>
      </c>
      <c r="E213" s="26" t="s">
        <v>1011</v>
      </c>
      <c r="F213" s="109"/>
      <c r="G213" s="26" t="s">
        <v>470</v>
      </c>
      <c r="H213" s="24"/>
      <c r="I213" s="24" t="s">
        <v>101</v>
      </c>
      <c r="J213" s="103">
        <v>27.59</v>
      </c>
      <c r="K213" s="104">
        <v>1</v>
      </c>
      <c r="L213" s="104">
        <v>0</v>
      </c>
      <c r="M213" s="24" t="s">
        <v>102</v>
      </c>
      <c r="N213" s="24" t="s">
        <v>390</v>
      </c>
      <c r="O213" s="105" t="s">
        <v>31</v>
      </c>
      <c r="P213" s="105" t="s">
        <v>31</v>
      </c>
      <c r="Q213" s="103" t="s">
        <v>391</v>
      </c>
      <c r="R213" s="106"/>
      <c r="S213" s="26" t="s">
        <v>414</v>
      </c>
      <c r="T213" s="24" t="s">
        <v>103</v>
      </c>
      <c r="U213" s="107" t="str">
        <f t="shared" si="22"/>
        <v/>
      </c>
      <c r="V213" s="107" t="s">
        <v>1008</v>
      </c>
      <c r="W213" s="107" t="s">
        <v>1032</v>
      </c>
      <c r="X213" s="107" t="s">
        <v>1039</v>
      </c>
      <c r="Y213" s="103">
        <f t="shared" si="23"/>
        <v>27.59</v>
      </c>
      <c r="Z213" s="103">
        <f t="shared" si="24"/>
        <v>0</v>
      </c>
    </row>
    <row r="214" spans="1:26" ht="33.75" customHeight="1" x14ac:dyDescent="0.2">
      <c r="A214" s="24" t="s">
        <v>257</v>
      </c>
      <c r="B214" s="24" t="s">
        <v>387</v>
      </c>
      <c r="C214" s="24" t="s">
        <v>638</v>
      </c>
      <c r="D214" s="26" t="s">
        <v>986</v>
      </c>
      <c r="E214" s="26" t="s">
        <v>1012</v>
      </c>
      <c r="F214" s="109"/>
      <c r="G214" s="26" t="s">
        <v>470</v>
      </c>
      <c r="H214" s="24"/>
      <c r="I214" s="24" t="s">
        <v>391</v>
      </c>
      <c r="J214" s="103">
        <v>0</v>
      </c>
      <c r="K214" s="104">
        <v>1</v>
      </c>
      <c r="L214" s="104">
        <v>0</v>
      </c>
      <c r="M214" s="24" t="s">
        <v>256</v>
      </c>
      <c r="N214" s="24" t="s">
        <v>390</v>
      </c>
      <c r="O214" s="105" t="s">
        <v>31</v>
      </c>
      <c r="P214" s="105" t="s">
        <v>31</v>
      </c>
      <c r="Q214" s="103" t="s">
        <v>391</v>
      </c>
      <c r="R214" s="106" t="s">
        <v>31</v>
      </c>
      <c r="S214" s="26" t="s">
        <v>396</v>
      </c>
      <c r="T214" s="24" t="s">
        <v>257</v>
      </c>
      <c r="U214" s="107" t="str">
        <f t="shared" si="22"/>
        <v/>
      </c>
      <c r="V214" s="107" t="s">
        <v>1008</v>
      </c>
      <c r="W214" s="107" t="s">
        <v>1032</v>
      </c>
      <c r="X214" s="107" t="s">
        <v>1039</v>
      </c>
      <c r="Y214" s="103">
        <f t="shared" si="23"/>
        <v>0</v>
      </c>
      <c r="Z214" s="103">
        <f t="shared" si="24"/>
        <v>0</v>
      </c>
    </row>
    <row r="215" spans="1:26" ht="33.75" customHeight="1" x14ac:dyDescent="0.2">
      <c r="A215" s="24" t="s">
        <v>762</v>
      </c>
      <c r="B215" s="24" t="s">
        <v>387</v>
      </c>
      <c r="C215" s="24" t="s">
        <v>638</v>
      </c>
      <c r="D215" s="26" t="s">
        <v>987</v>
      </c>
      <c r="E215" s="26" t="s">
        <v>1011</v>
      </c>
      <c r="F215" s="109"/>
      <c r="G215" s="26" t="s">
        <v>470</v>
      </c>
      <c r="H215" s="24"/>
      <c r="I215" s="24" t="s">
        <v>770</v>
      </c>
      <c r="J215" s="103">
        <v>13.11</v>
      </c>
      <c r="K215" s="104">
        <v>1</v>
      </c>
      <c r="L215" s="104">
        <v>0</v>
      </c>
      <c r="M215" s="24" t="s">
        <v>742</v>
      </c>
      <c r="N215" s="24" t="s">
        <v>390</v>
      </c>
      <c r="O215" s="105">
        <v>42858</v>
      </c>
      <c r="P215" s="105">
        <v>42889</v>
      </c>
      <c r="Q215" s="103"/>
      <c r="R215" s="106" t="s">
        <v>1078</v>
      </c>
      <c r="S215" s="26" t="s">
        <v>412</v>
      </c>
      <c r="T215" s="24" t="s">
        <v>762</v>
      </c>
      <c r="U215" s="107">
        <f t="shared" si="22"/>
        <v>42916</v>
      </c>
      <c r="V215" s="107" t="s">
        <v>1008</v>
      </c>
      <c r="W215" s="107" t="s">
        <v>1034</v>
      </c>
      <c r="X215" s="107" t="s">
        <v>1039</v>
      </c>
      <c r="Y215" s="103">
        <f t="shared" si="23"/>
        <v>13.11</v>
      </c>
      <c r="Z215" s="103">
        <f t="shared" si="24"/>
        <v>0</v>
      </c>
    </row>
    <row r="216" spans="1:26" ht="33.75" customHeight="1" x14ac:dyDescent="0.2">
      <c r="A216" s="24" t="s">
        <v>763</v>
      </c>
      <c r="B216" s="24" t="s">
        <v>387</v>
      </c>
      <c r="C216" s="24" t="s">
        <v>638</v>
      </c>
      <c r="D216" s="26" t="s">
        <v>988</v>
      </c>
      <c r="E216" s="26" t="s">
        <v>1011</v>
      </c>
      <c r="F216" s="109"/>
      <c r="G216" s="26" t="s">
        <v>470</v>
      </c>
      <c r="H216" s="24"/>
      <c r="I216" s="24" t="s">
        <v>771</v>
      </c>
      <c r="J216" s="103">
        <v>19.78</v>
      </c>
      <c r="K216" s="104">
        <v>1</v>
      </c>
      <c r="L216" s="104">
        <v>0</v>
      </c>
      <c r="M216" s="24" t="s">
        <v>743</v>
      </c>
      <c r="N216" s="24" t="s">
        <v>390</v>
      </c>
      <c r="O216" s="105">
        <v>43024</v>
      </c>
      <c r="P216" s="105">
        <v>43061</v>
      </c>
      <c r="Q216" s="103"/>
      <c r="R216" s="106" t="s">
        <v>1079</v>
      </c>
      <c r="S216" s="26" t="s">
        <v>412</v>
      </c>
      <c r="T216" s="24" t="s">
        <v>763</v>
      </c>
      <c r="U216" s="107">
        <f t="shared" si="22"/>
        <v>43069</v>
      </c>
      <c r="V216" s="107" t="s">
        <v>1008</v>
      </c>
      <c r="W216" s="107" t="s">
        <v>1027</v>
      </c>
      <c r="X216" s="107" t="s">
        <v>1039</v>
      </c>
      <c r="Y216" s="103">
        <f t="shared" si="23"/>
        <v>19.78</v>
      </c>
      <c r="Z216" s="103">
        <f t="shared" si="24"/>
        <v>0</v>
      </c>
    </row>
    <row r="217" spans="1:26" ht="33.75" customHeight="1" x14ac:dyDescent="0.2">
      <c r="A217" s="24" t="s">
        <v>764</v>
      </c>
      <c r="B217" s="24" t="s">
        <v>387</v>
      </c>
      <c r="C217" s="24" t="s">
        <v>638</v>
      </c>
      <c r="D217" s="26" t="s">
        <v>989</v>
      </c>
      <c r="E217" s="26" t="s">
        <v>1011</v>
      </c>
      <c r="F217" s="109"/>
      <c r="G217" s="26" t="s">
        <v>470</v>
      </c>
      <c r="H217" s="24"/>
      <c r="I217" s="24" t="s">
        <v>772</v>
      </c>
      <c r="J217" s="103">
        <v>31.01</v>
      </c>
      <c r="K217" s="104">
        <v>1</v>
      </c>
      <c r="L217" s="104">
        <v>0</v>
      </c>
      <c r="M217" s="24" t="s">
        <v>744</v>
      </c>
      <c r="N217" s="24" t="s">
        <v>390</v>
      </c>
      <c r="O217" s="105">
        <v>43035</v>
      </c>
      <c r="P217" s="105">
        <v>43083</v>
      </c>
      <c r="Q217" s="103"/>
      <c r="R217" s="106" t="s">
        <v>1080</v>
      </c>
      <c r="S217" s="26" t="s">
        <v>393</v>
      </c>
      <c r="T217" s="24" t="s">
        <v>764</v>
      </c>
      <c r="U217" s="107">
        <f t="shared" si="22"/>
        <v>43100</v>
      </c>
      <c r="V217" s="107" t="s">
        <v>1008</v>
      </c>
      <c r="W217" s="107" t="s">
        <v>1027</v>
      </c>
      <c r="X217" s="107" t="s">
        <v>1039</v>
      </c>
      <c r="Y217" s="103">
        <f t="shared" si="23"/>
        <v>31.01</v>
      </c>
      <c r="Z217" s="103">
        <f t="shared" si="24"/>
        <v>0</v>
      </c>
    </row>
    <row r="218" spans="1:26" ht="33.75" customHeight="1" x14ac:dyDescent="0.2">
      <c r="A218" s="24" t="s">
        <v>765</v>
      </c>
      <c r="B218" s="24" t="s">
        <v>387</v>
      </c>
      <c r="C218" s="24" t="s">
        <v>638</v>
      </c>
      <c r="D218" s="26" t="s">
        <v>990</v>
      </c>
      <c r="E218" s="26" t="s">
        <v>1011</v>
      </c>
      <c r="F218" s="109"/>
      <c r="G218" s="26" t="s">
        <v>470</v>
      </c>
      <c r="H218" s="24"/>
      <c r="I218" s="24" t="s">
        <v>773</v>
      </c>
      <c r="J218" s="103">
        <v>68.680000000000007</v>
      </c>
      <c r="K218" s="104">
        <v>1</v>
      </c>
      <c r="L218" s="104">
        <v>0</v>
      </c>
      <c r="M218" s="24" t="s">
        <v>745</v>
      </c>
      <c r="N218" s="24" t="s">
        <v>390</v>
      </c>
      <c r="O218" s="105">
        <v>42963</v>
      </c>
      <c r="P218" s="105">
        <v>43061</v>
      </c>
      <c r="Q218" s="103"/>
      <c r="R218" s="106" t="s">
        <v>1081</v>
      </c>
      <c r="S218" s="26" t="s">
        <v>393</v>
      </c>
      <c r="T218" s="24" t="s">
        <v>765</v>
      </c>
      <c r="U218" s="107">
        <f t="shared" si="22"/>
        <v>43069</v>
      </c>
      <c r="V218" s="107" t="s">
        <v>1008</v>
      </c>
      <c r="W218" s="107" t="s">
        <v>1027</v>
      </c>
      <c r="X218" s="107" t="s">
        <v>1039</v>
      </c>
      <c r="Y218" s="103">
        <f t="shared" si="23"/>
        <v>68.680000000000007</v>
      </c>
      <c r="Z218" s="103">
        <f t="shared" si="24"/>
        <v>0</v>
      </c>
    </row>
    <row r="219" spans="1:26" ht="33.75" customHeight="1" x14ac:dyDescent="0.2">
      <c r="A219" s="24" t="s">
        <v>766</v>
      </c>
      <c r="B219" s="24" t="s">
        <v>387</v>
      </c>
      <c r="C219" s="24" t="s">
        <v>638</v>
      </c>
      <c r="D219" s="26" t="s">
        <v>991</v>
      </c>
      <c r="E219" s="26" t="s">
        <v>1011</v>
      </c>
      <c r="F219" s="109"/>
      <c r="G219" s="26" t="s">
        <v>470</v>
      </c>
      <c r="H219" s="24"/>
      <c r="I219" s="24" t="s">
        <v>774</v>
      </c>
      <c r="J219" s="103">
        <v>57.21</v>
      </c>
      <c r="K219" s="104">
        <v>1</v>
      </c>
      <c r="L219" s="104">
        <v>0</v>
      </c>
      <c r="M219" s="24" t="s">
        <v>746</v>
      </c>
      <c r="N219" s="24" t="s">
        <v>390</v>
      </c>
      <c r="O219" s="105">
        <v>43166</v>
      </c>
      <c r="P219" s="105">
        <v>43227</v>
      </c>
      <c r="Q219" s="103"/>
      <c r="R219" s="106" t="s">
        <v>1082</v>
      </c>
      <c r="S219" s="26" t="s">
        <v>393</v>
      </c>
      <c r="T219" s="24" t="s">
        <v>766</v>
      </c>
      <c r="U219" s="107">
        <f t="shared" si="22"/>
        <v>43251</v>
      </c>
      <c r="V219" s="107" t="s">
        <v>1008</v>
      </c>
      <c r="W219" s="107" t="s">
        <v>1032</v>
      </c>
      <c r="X219" s="107" t="s">
        <v>1039</v>
      </c>
      <c r="Y219" s="103">
        <f t="shared" si="23"/>
        <v>57.21</v>
      </c>
      <c r="Z219" s="103">
        <f t="shared" si="24"/>
        <v>0</v>
      </c>
    </row>
    <row r="220" spans="1:26" ht="33.75" customHeight="1" x14ac:dyDescent="0.2">
      <c r="A220" s="24" t="s">
        <v>767</v>
      </c>
      <c r="B220" s="24" t="s">
        <v>387</v>
      </c>
      <c r="C220" s="24" t="s">
        <v>638</v>
      </c>
      <c r="D220" s="26" t="s">
        <v>992</v>
      </c>
      <c r="E220" s="26" t="s">
        <v>1011</v>
      </c>
      <c r="F220" s="109"/>
      <c r="G220" s="26" t="s">
        <v>470</v>
      </c>
      <c r="H220" s="24"/>
      <c r="I220" s="24" t="s">
        <v>775</v>
      </c>
      <c r="J220" s="103">
        <v>19.18</v>
      </c>
      <c r="K220" s="104">
        <v>1</v>
      </c>
      <c r="L220" s="104">
        <v>0</v>
      </c>
      <c r="M220" s="24" t="s">
        <v>747</v>
      </c>
      <c r="N220" s="24" t="s">
        <v>390</v>
      </c>
      <c r="O220" s="105">
        <v>43138</v>
      </c>
      <c r="P220" s="105">
        <v>43278</v>
      </c>
      <c r="Q220" s="103"/>
      <c r="R220" s="106" t="s">
        <v>1083</v>
      </c>
      <c r="S220" s="26" t="s">
        <v>393</v>
      </c>
      <c r="T220" s="24" t="s">
        <v>767</v>
      </c>
      <c r="U220" s="107">
        <f t="shared" si="22"/>
        <v>43281</v>
      </c>
      <c r="V220" s="107" t="s">
        <v>1008</v>
      </c>
      <c r="W220" s="107" t="s">
        <v>1030</v>
      </c>
      <c r="X220" s="107" t="s">
        <v>1039</v>
      </c>
      <c r="Y220" s="103">
        <f t="shared" si="23"/>
        <v>19.18</v>
      </c>
      <c r="Z220" s="103">
        <f t="shared" si="24"/>
        <v>0</v>
      </c>
    </row>
    <row r="221" spans="1:26" ht="33.75" customHeight="1" x14ac:dyDescent="0.2">
      <c r="A221" s="24" t="s">
        <v>768</v>
      </c>
      <c r="B221" s="24" t="s">
        <v>387</v>
      </c>
      <c r="C221" s="24" t="s">
        <v>638</v>
      </c>
      <c r="D221" s="26" t="s">
        <v>993</v>
      </c>
      <c r="E221" s="26" t="s">
        <v>1011</v>
      </c>
      <c r="F221" s="109"/>
      <c r="G221" s="26" t="s">
        <v>470</v>
      </c>
      <c r="H221" s="24"/>
      <c r="I221" s="24"/>
      <c r="J221" s="103">
        <v>19.309999999999999</v>
      </c>
      <c r="K221" s="104">
        <v>1</v>
      </c>
      <c r="L221" s="104">
        <v>0</v>
      </c>
      <c r="M221" s="24" t="s">
        <v>748</v>
      </c>
      <c r="N221" s="24" t="s">
        <v>395</v>
      </c>
      <c r="O221" s="105">
        <v>43374</v>
      </c>
      <c r="P221" s="105">
        <v>43460</v>
      </c>
      <c r="Q221" s="103"/>
      <c r="R221" s="106"/>
      <c r="S221" s="26" t="s">
        <v>414</v>
      </c>
      <c r="T221" s="24" t="s">
        <v>768</v>
      </c>
      <c r="U221" s="107">
        <f t="shared" si="22"/>
        <v>43465</v>
      </c>
      <c r="V221" s="107" t="s">
        <v>1008</v>
      </c>
      <c r="W221" s="107" t="s">
        <v>1030</v>
      </c>
      <c r="X221" s="107" t="s">
        <v>1039</v>
      </c>
      <c r="Y221" s="103">
        <f t="shared" si="23"/>
        <v>19.309999999999999</v>
      </c>
      <c r="Z221" s="103">
        <f t="shared" si="24"/>
        <v>0</v>
      </c>
    </row>
    <row r="222" spans="1:26" ht="33.75" customHeight="1" x14ac:dyDescent="0.2">
      <c r="A222" s="24" t="s">
        <v>769</v>
      </c>
      <c r="B222" s="24" t="s">
        <v>387</v>
      </c>
      <c r="C222" s="24" t="s">
        <v>638</v>
      </c>
      <c r="D222" s="26" t="s">
        <v>994</v>
      </c>
      <c r="E222" s="26" t="s">
        <v>1011</v>
      </c>
      <c r="F222" s="109"/>
      <c r="G222" s="26" t="s">
        <v>470</v>
      </c>
      <c r="H222" s="24"/>
      <c r="I222" s="24"/>
      <c r="J222" s="103">
        <v>19.309999999999999</v>
      </c>
      <c r="K222" s="104">
        <v>1</v>
      </c>
      <c r="L222" s="104">
        <v>0</v>
      </c>
      <c r="M222" s="24" t="s">
        <v>749</v>
      </c>
      <c r="N222" s="24" t="s">
        <v>395</v>
      </c>
      <c r="O222" s="105">
        <v>43374</v>
      </c>
      <c r="P222" s="105">
        <v>43439</v>
      </c>
      <c r="Q222" s="103"/>
      <c r="R222" s="106"/>
      <c r="S222" s="26" t="s">
        <v>414</v>
      </c>
      <c r="T222" s="24" t="s">
        <v>769</v>
      </c>
      <c r="U222" s="107">
        <f t="shared" si="22"/>
        <v>43465</v>
      </c>
      <c r="V222" s="107" t="s">
        <v>1008</v>
      </c>
      <c r="W222" s="107" t="s">
        <v>1030</v>
      </c>
      <c r="X222" s="107" t="s">
        <v>1039</v>
      </c>
      <c r="Y222" s="103">
        <f t="shared" si="23"/>
        <v>19.309999999999999</v>
      </c>
      <c r="Z222" s="103">
        <f t="shared" si="24"/>
        <v>0</v>
      </c>
    </row>
    <row r="223" spans="1:26" ht="33.75" customHeight="1" x14ac:dyDescent="0.2">
      <c r="A223" s="24" t="s">
        <v>1114</v>
      </c>
      <c r="B223" s="24" t="s">
        <v>387</v>
      </c>
      <c r="C223" s="24" t="s">
        <v>638</v>
      </c>
      <c r="D223" s="26" t="s">
        <v>1059</v>
      </c>
      <c r="E223" s="26" t="s">
        <v>1012</v>
      </c>
      <c r="F223" s="109"/>
      <c r="G223" s="26" t="s">
        <v>470</v>
      </c>
      <c r="H223" s="24"/>
      <c r="I223" s="24"/>
      <c r="J223" s="103">
        <v>90</v>
      </c>
      <c r="K223" s="104">
        <v>1</v>
      </c>
      <c r="L223" s="104">
        <v>0</v>
      </c>
      <c r="M223" s="24"/>
      <c r="N223" s="24" t="s">
        <v>395</v>
      </c>
      <c r="O223" s="105">
        <v>43374</v>
      </c>
      <c r="P223" s="105">
        <v>43464</v>
      </c>
      <c r="Q223" s="103"/>
      <c r="R223" s="106"/>
      <c r="S223" s="26" t="s">
        <v>414</v>
      </c>
      <c r="T223" s="24" t="s">
        <v>1061</v>
      </c>
      <c r="U223" s="107">
        <f t="shared" si="22"/>
        <v>43465</v>
      </c>
      <c r="V223" s="107" t="s">
        <v>1009</v>
      </c>
      <c r="W223" s="107" t="s">
        <v>1028</v>
      </c>
      <c r="X223" s="107" t="s">
        <v>1039</v>
      </c>
      <c r="Y223" s="103">
        <f t="shared" si="23"/>
        <v>90</v>
      </c>
      <c r="Z223" s="103">
        <f t="shared" si="24"/>
        <v>0</v>
      </c>
    </row>
    <row r="224" spans="1:26" ht="33.75" customHeight="1" x14ac:dyDescent="0.2">
      <c r="A224" s="24" t="s">
        <v>1115</v>
      </c>
      <c r="B224" s="24" t="s">
        <v>387</v>
      </c>
      <c r="C224" s="24" t="s">
        <v>638</v>
      </c>
      <c r="D224" s="26" t="s">
        <v>1060</v>
      </c>
      <c r="E224" s="26" t="s">
        <v>1012</v>
      </c>
      <c r="F224" s="109"/>
      <c r="G224" s="26" t="s">
        <v>470</v>
      </c>
      <c r="H224" s="24"/>
      <c r="I224" s="24"/>
      <c r="J224" s="103">
        <v>10</v>
      </c>
      <c r="K224" s="104">
        <v>1</v>
      </c>
      <c r="L224" s="104">
        <v>0</v>
      </c>
      <c r="M224" s="24"/>
      <c r="N224" s="24" t="s">
        <v>395</v>
      </c>
      <c r="O224" s="105">
        <v>43374</v>
      </c>
      <c r="P224" s="105">
        <v>43464</v>
      </c>
      <c r="Q224" s="103"/>
      <c r="R224" s="106"/>
      <c r="S224" s="26" t="s">
        <v>414</v>
      </c>
      <c r="T224" s="24" t="s">
        <v>1062</v>
      </c>
      <c r="U224" s="107">
        <f t="shared" si="22"/>
        <v>43465</v>
      </c>
      <c r="V224" s="107" t="s">
        <v>1009</v>
      </c>
      <c r="W224" s="107" t="s">
        <v>1028</v>
      </c>
      <c r="X224" s="107" t="s">
        <v>1039</v>
      </c>
      <c r="Y224" s="103">
        <f t="shared" si="23"/>
        <v>10</v>
      </c>
      <c r="Z224" s="103">
        <f t="shared" si="24"/>
        <v>0</v>
      </c>
    </row>
    <row r="225" spans="1:26" ht="33.75" customHeight="1" x14ac:dyDescent="0.2">
      <c r="A225" s="24" t="s">
        <v>424</v>
      </c>
      <c r="B225" s="24" t="s">
        <v>387</v>
      </c>
      <c r="C225" s="24" t="s">
        <v>639</v>
      </c>
      <c r="D225" s="26" t="s">
        <v>995</v>
      </c>
      <c r="E225" s="26" t="s">
        <v>1011</v>
      </c>
      <c r="F225" s="109"/>
      <c r="G225" s="26" t="s">
        <v>402</v>
      </c>
      <c r="H225" s="24"/>
      <c r="I225" s="24" t="s">
        <v>648</v>
      </c>
      <c r="J225" s="103">
        <v>58.69</v>
      </c>
      <c r="K225" s="104">
        <v>1</v>
      </c>
      <c r="L225" s="104">
        <v>0</v>
      </c>
      <c r="M225" s="24" t="s">
        <v>50</v>
      </c>
      <c r="N225" s="24" t="s">
        <v>390</v>
      </c>
      <c r="O225" s="105" t="s">
        <v>31</v>
      </c>
      <c r="P225" s="105" t="s">
        <v>31</v>
      </c>
      <c r="Q225" s="103" t="s">
        <v>391</v>
      </c>
      <c r="R225" s="106" t="s">
        <v>31</v>
      </c>
      <c r="S225" s="26" t="s">
        <v>393</v>
      </c>
      <c r="T225" s="24" t="s">
        <v>51</v>
      </c>
      <c r="U225" s="107" t="str">
        <f t="shared" si="22"/>
        <v/>
      </c>
      <c r="V225" s="107" t="s">
        <v>1008</v>
      </c>
      <c r="W225" s="107" t="s">
        <v>1032</v>
      </c>
      <c r="X225" s="107" t="s">
        <v>1039</v>
      </c>
      <c r="Y225" s="103">
        <f t="shared" si="23"/>
        <v>58.69</v>
      </c>
      <c r="Z225" s="103">
        <f t="shared" si="24"/>
        <v>0</v>
      </c>
    </row>
    <row r="226" spans="1:26" ht="33.75" customHeight="1" x14ac:dyDescent="0.2">
      <c r="A226" s="24" t="s">
        <v>614</v>
      </c>
      <c r="B226" s="24" t="s">
        <v>610</v>
      </c>
      <c r="C226" s="24" t="s">
        <v>639</v>
      </c>
      <c r="D226" s="26" t="s">
        <v>996</v>
      </c>
      <c r="E226" s="26" t="s">
        <v>1013</v>
      </c>
      <c r="F226" s="109"/>
      <c r="G226" s="26" t="s">
        <v>394</v>
      </c>
      <c r="H226" s="24"/>
      <c r="I226" s="24" t="s">
        <v>391</v>
      </c>
      <c r="J226" s="103">
        <v>82.77</v>
      </c>
      <c r="K226" s="104">
        <v>1</v>
      </c>
      <c r="L226" s="104">
        <v>0</v>
      </c>
      <c r="M226" s="117" t="s">
        <v>352</v>
      </c>
      <c r="N226" s="24" t="s">
        <v>395</v>
      </c>
      <c r="O226" s="105">
        <v>43374</v>
      </c>
      <c r="P226" s="105">
        <v>43452</v>
      </c>
      <c r="Q226" s="103" t="s">
        <v>391</v>
      </c>
      <c r="R226" s="106"/>
      <c r="S226" s="26" t="s">
        <v>414</v>
      </c>
      <c r="T226" s="24" t="s">
        <v>353</v>
      </c>
      <c r="U226" s="107">
        <f t="shared" si="22"/>
        <v>43465</v>
      </c>
      <c r="V226" s="107" t="s">
        <v>1008</v>
      </c>
      <c r="W226" s="107" t="s">
        <v>610</v>
      </c>
      <c r="X226" s="107" t="s">
        <v>1039</v>
      </c>
      <c r="Y226" s="103">
        <f t="shared" si="23"/>
        <v>82.77</v>
      </c>
      <c r="Z226" s="103">
        <f t="shared" si="24"/>
        <v>0</v>
      </c>
    </row>
    <row r="227" spans="1:26" ht="33.75" customHeight="1" x14ac:dyDescent="0.2">
      <c r="A227" s="24" t="s">
        <v>618</v>
      </c>
      <c r="B227" s="24" t="s">
        <v>610</v>
      </c>
      <c r="C227" s="24" t="s">
        <v>639</v>
      </c>
      <c r="D227" s="26" t="s">
        <v>997</v>
      </c>
      <c r="E227" s="26" t="s">
        <v>1013</v>
      </c>
      <c r="F227" s="109"/>
      <c r="G227" s="26" t="s">
        <v>402</v>
      </c>
      <c r="H227" s="24"/>
      <c r="I227" s="24" t="s">
        <v>648</v>
      </c>
      <c r="J227" s="103">
        <v>19.809999999999999</v>
      </c>
      <c r="K227" s="104">
        <v>1</v>
      </c>
      <c r="L227" s="104">
        <v>0</v>
      </c>
      <c r="M227" s="117" t="s">
        <v>355</v>
      </c>
      <c r="N227" s="24" t="s">
        <v>390</v>
      </c>
      <c r="O227" s="105" t="s">
        <v>31</v>
      </c>
      <c r="P227" s="105" t="s">
        <v>31</v>
      </c>
      <c r="Q227" s="103" t="s">
        <v>391</v>
      </c>
      <c r="R227" s="106" t="s">
        <v>31</v>
      </c>
      <c r="S227" s="26" t="s">
        <v>412</v>
      </c>
      <c r="T227" s="24" t="s">
        <v>356</v>
      </c>
      <c r="U227" s="107" t="str">
        <f t="shared" si="22"/>
        <v/>
      </c>
      <c r="V227" s="107" t="s">
        <v>1008</v>
      </c>
      <c r="W227" s="107" t="s">
        <v>610</v>
      </c>
      <c r="X227" s="107" t="s">
        <v>1039</v>
      </c>
      <c r="Y227" s="103">
        <f t="shared" si="23"/>
        <v>19.809999999999999</v>
      </c>
      <c r="Z227" s="103">
        <f t="shared" si="24"/>
        <v>0</v>
      </c>
    </row>
    <row r="228" spans="1:26" ht="33.75" customHeight="1" x14ac:dyDescent="0.2">
      <c r="A228" s="24" t="s">
        <v>491</v>
      </c>
      <c r="B228" s="24" t="s">
        <v>387</v>
      </c>
      <c r="C228" s="24" t="s">
        <v>640</v>
      </c>
      <c r="D228" s="26" t="s">
        <v>998</v>
      </c>
      <c r="E228" s="26" t="s">
        <v>1012</v>
      </c>
      <c r="F228" s="109"/>
      <c r="G228" s="26" t="s">
        <v>402</v>
      </c>
      <c r="H228" s="24">
        <v>2</v>
      </c>
      <c r="I228" s="24" t="s">
        <v>492</v>
      </c>
      <c r="J228" s="103">
        <v>215.88</v>
      </c>
      <c r="K228" s="104">
        <v>1</v>
      </c>
      <c r="L228" s="104">
        <v>0</v>
      </c>
      <c r="M228" s="24" t="s">
        <v>788</v>
      </c>
      <c r="N228" s="24" t="s">
        <v>390</v>
      </c>
      <c r="O228" s="105">
        <v>42163</v>
      </c>
      <c r="P228" s="105">
        <v>42272</v>
      </c>
      <c r="Q228" s="103" t="s">
        <v>391</v>
      </c>
      <c r="R228" s="106" t="s">
        <v>493</v>
      </c>
      <c r="S228" s="26" t="s">
        <v>412</v>
      </c>
      <c r="T228" s="24" t="s">
        <v>139</v>
      </c>
      <c r="U228" s="107">
        <f t="shared" si="22"/>
        <v>42277</v>
      </c>
      <c r="V228" s="107" t="s">
        <v>1008</v>
      </c>
      <c r="W228" s="107" t="s">
        <v>1027</v>
      </c>
      <c r="X228" s="107" t="s">
        <v>1039</v>
      </c>
      <c r="Y228" s="103">
        <f t="shared" si="23"/>
        <v>215.88</v>
      </c>
      <c r="Z228" s="103">
        <f t="shared" si="24"/>
        <v>0</v>
      </c>
    </row>
    <row r="229" spans="1:26" ht="33.75" customHeight="1" x14ac:dyDescent="0.2">
      <c r="A229" s="24" t="s">
        <v>515</v>
      </c>
      <c r="B229" s="24" t="s">
        <v>387</v>
      </c>
      <c r="C229" s="24" t="s">
        <v>640</v>
      </c>
      <c r="D229" s="26" t="s">
        <v>999</v>
      </c>
      <c r="E229" s="26" t="s">
        <v>1012</v>
      </c>
      <c r="F229" s="109"/>
      <c r="G229" s="26" t="s">
        <v>402</v>
      </c>
      <c r="H229" s="24"/>
      <c r="I229" s="24" t="s">
        <v>391</v>
      </c>
      <c r="J229" s="103">
        <v>0</v>
      </c>
      <c r="K229" s="104">
        <v>1</v>
      </c>
      <c r="L229" s="104">
        <v>0</v>
      </c>
      <c r="M229" s="24" t="s">
        <v>192</v>
      </c>
      <c r="N229" s="24" t="s">
        <v>390</v>
      </c>
      <c r="O229" s="105" t="s">
        <v>31</v>
      </c>
      <c r="P229" s="105" t="s">
        <v>31</v>
      </c>
      <c r="Q229" s="103" t="s">
        <v>391</v>
      </c>
      <c r="R229" s="106" t="s">
        <v>31</v>
      </c>
      <c r="S229" s="26" t="s">
        <v>396</v>
      </c>
      <c r="T229" s="24" t="s">
        <v>193</v>
      </c>
      <c r="U229" s="107" t="str">
        <f t="shared" si="22"/>
        <v/>
      </c>
      <c r="V229" s="107" t="s">
        <v>1008</v>
      </c>
      <c r="W229" s="107" t="s">
        <v>1027</v>
      </c>
      <c r="X229" s="107" t="s">
        <v>1039</v>
      </c>
      <c r="Y229" s="103">
        <f t="shared" si="23"/>
        <v>0</v>
      </c>
      <c r="Z229" s="103">
        <f t="shared" si="24"/>
        <v>0</v>
      </c>
    </row>
    <row r="230" spans="1:26" ht="33.75" customHeight="1" x14ac:dyDescent="0.2">
      <c r="A230" s="24" t="s">
        <v>521</v>
      </c>
      <c r="B230" s="24" t="s">
        <v>387</v>
      </c>
      <c r="C230" s="24" t="s">
        <v>640</v>
      </c>
      <c r="D230" s="26" t="s">
        <v>1000</v>
      </c>
      <c r="E230" s="26" t="s">
        <v>1012</v>
      </c>
      <c r="F230" s="109"/>
      <c r="G230" s="26" t="s">
        <v>402</v>
      </c>
      <c r="H230" s="24"/>
      <c r="I230" s="24" t="s">
        <v>391</v>
      </c>
      <c r="J230" s="103">
        <v>0</v>
      </c>
      <c r="K230" s="104">
        <v>1</v>
      </c>
      <c r="L230" s="104">
        <v>0</v>
      </c>
      <c r="M230" s="24" t="s">
        <v>200</v>
      </c>
      <c r="N230" s="24" t="s">
        <v>390</v>
      </c>
      <c r="O230" s="105" t="s">
        <v>31</v>
      </c>
      <c r="P230" s="105" t="s">
        <v>31</v>
      </c>
      <c r="Q230" s="103" t="s">
        <v>391</v>
      </c>
      <c r="R230" s="106" t="s">
        <v>31</v>
      </c>
      <c r="S230" s="26" t="s">
        <v>396</v>
      </c>
      <c r="T230" s="24" t="s">
        <v>201</v>
      </c>
      <c r="U230" s="107" t="str">
        <f t="shared" si="22"/>
        <v/>
      </c>
      <c r="V230" s="107" t="s">
        <v>1008</v>
      </c>
      <c r="W230" s="107" t="s">
        <v>1027</v>
      </c>
      <c r="X230" s="107" t="s">
        <v>1039</v>
      </c>
      <c r="Y230" s="103">
        <f t="shared" si="23"/>
        <v>0</v>
      </c>
      <c r="Z230" s="103">
        <f t="shared" si="24"/>
        <v>0</v>
      </c>
    </row>
    <row r="231" spans="1:26" ht="33.75" customHeight="1" x14ac:dyDescent="0.2">
      <c r="A231" s="24" t="s">
        <v>483</v>
      </c>
      <c r="B231" s="24" t="s">
        <v>387</v>
      </c>
      <c r="C231" s="24" t="s">
        <v>640</v>
      </c>
      <c r="D231" s="26" t="s">
        <v>1001</v>
      </c>
      <c r="E231" s="26" t="s">
        <v>1012</v>
      </c>
      <c r="F231" s="109"/>
      <c r="G231" s="26" t="s">
        <v>402</v>
      </c>
      <c r="H231" s="24"/>
      <c r="I231" s="24" t="s">
        <v>391</v>
      </c>
      <c r="J231" s="103">
        <v>0</v>
      </c>
      <c r="K231" s="104">
        <v>1</v>
      </c>
      <c r="L231" s="104">
        <v>0</v>
      </c>
      <c r="M231" s="24" t="s">
        <v>128</v>
      </c>
      <c r="N231" s="24" t="s">
        <v>390</v>
      </c>
      <c r="O231" s="105" t="s">
        <v>31</v>
      </c>
      <c r="P231" s="105" t="s">
        <v>31</v>
      </c>
      <c r="Q231" s="103" t="s">
        <v>391</v>
      </c>
      <c r="R231" s="106" t="s">
        <v>31</v>
      </c>
      <c r="S231" s="26" t="s">
        <v>396</v>
      </c>
      <c r="T231" s="24" t="s">
        <v>129</v>
      </c>
      <c r="U231" s="107" t="str">
        <f t="shared" si="22"/>
        <v/>
      </c>
      <c r="V231" s="107" t="s">
        <v>1008</v>
      </c>
      <c r="W231" s="107" t="s">
        <v>1027</v>
      </c>
      <c r="X231" s="107" t="s">
        <v>1039</v>
      </c>
      <c r="Y231" s="103">
        <f t="shared" si="23"/>
        <v>0</v>
      </c>
      <c r="Z231" s="103">
        <f t="shared" si="24"/>
        <v>0</v>
      </c>
    </row>
    <row r="232" spans="1:26" ht="33.75" customHeight="1" x14ac:dyDescent="0.2">
      <c r="A232" s="24" t="s">
        <v>502</v>
      </c>
      <c r="B232" s="24" t="s">
        <v>387</v>
      </c>
      <c r="C232" s="24" t="s">
        <v>640</v>
      </c>
      <c r="D232" s="26" t="s">
        <v>1002</v>
      </c>
      <c r="E232" s="26" t="s">
        <v>1012</v>
      </c>
      <c r="F232" s="109"/>
      <c r="G232" s="26" t="s">
        <v>402</v>
      </c>
      <c r="H232" s="24"/>
      <c r="I232" s="24" t="s">
        <v>391</v>
      </c>
      <c r="J232" s="103">
        <v>0</v>
      </c>
      <c r="K232" s="104">
        <v>1</v>
      </c>
      <c r="L232" s="104">
        <v>0</v>
      </c>
      <c r="M232" s="24" t="s">
        <v>152</v>
      </c>
      <c r="N232" s="24" t="s">
        <v>390</v>
      </c>
      <c r="O232" s="105" t="s">
        <v>31</v>
      </c>
      <c r="P232" s="105" t="s">
        <v>31</v>
      </c>
      <c r="Q232" s="103" t="s">
        <v>391</v>
      </c>
      <c r="R232" s="106" t="s">
        <v>31</v>
      </c>
      <c r="S232" s="26" t="s">
        <v>396</v>
      </c>
      <c r="T232" s="24" t="s">
        <v>153</v>
      </c>
      <c r="U232" s="107" t="str">
        <f t="shared" si="22"/>
        <v/>
      </c>
      <c r="V232" s="107" t="s">
        <v>1008</v>
      </c>
      <c r="W232" s="107" t="s">
        <v>1027</v>
      </c>
      <c r="X232" s="107" t="s">
        <v>1039</v>
      </c>
      <c r="Y232" s="103">
        <f t="shared" si="23"/>
        <v>0</v>
      </c>
      <c r="Z232" s="103">
        <f t="shared" si="24"/>
        <v>0</v>
      </c>
    </row>
    <row r="233" spans="1:26" ht="33.75" customHeight="1" x14ac:dyDescent="0.2">
      <c r="A233" s="24" t="s">
        <v>503</v>
      </c>
      <c r="B233" s="24" t="s">
        <v>387</v>
      </c>
      <c r="C233" s="24" t="s">
        <v>640</v>
      </c>
      <c r="D233" s="26" t="s">
        <v>1003</v>
      </c>
      <c r="E233" s="26" t="s">
        <v>1012</v>
      </c>
      <c r="F233" s="109"/>
      <c r="G233" s="26" t="s">
        <v>402</v>
      </c>
      <c r="H233" s="24"/>
      <c r="I233" s="24" t="s">
        <v>391</v>
      </c>
      <c r="J233" s="103">
        <v>0</v>
      </c>
      <c r="K233" s="104">
        <v>1</v>
      </c>
      <c r="L233" s="104">
        <v>0</v>
      </c>
      <c r="M233" s="24" t="s">
        <v>165</v>
      </c>
      <c r="N233" s="24" t="s">
        <v>390</v>
      </c>
      <c r="O233" s="105" t="s">
        <v>31</v>
      </c>
      <c r="P233" s="105" t="s">
        <v>31</v>
      </c>
      <c r="Q233" s="103" t="s">
        <v>391</v>
      </c>
      <c r="R233" s="106" t="s">
        <v>31</v>
      </c>
      <c r="S233" s="26" t="s">
        <v>396</v>
      </c>
      <c r="T233" s="24" t="s">
        <v>166</v>
      </c>
      <c r="U233" s="107" t="str">
        <f t="shared" si="22"/>
        <v/>
      </c>
      <c r="V233" s="107" t="s">
        <v>1008</v>
      </c>
      <c r="W233" s="107" t="s">
        <v>1027</v>
      </c>
      <c r="X233" s="107" t="s">
        <v>1039</v>
      </c>
      <c r="Y233" s="103">
        <f t="shared" si="23"/>
        <v>0</v>
      </c>
      <c r="Z233" s="103">
        <f t="shared" si="24"/>
        <v>0</v>
      </c>
    </row>
    <row r="234" spans="1:26" ht="33.75" customHeight="1" x14ac:dyDescent="0.2">
      <c r="A234" s="24" t="s">
        <v>646</v>
      </c>
      <c r="B234" s="24" t="s">
        <v>387</v>
      </c>
      <c r="C234" s="24" t="s">
        <v>640</v>
      </c>
      <c r="D234" s="26" t="s">
        <v>1004</v>
      </c>
      <c r="E234" s="26" t="s">
        <v>1012</v>
      </c>
      <c r="F234" s="109"/>
      <c r="G234" s="26" t="s">
        <v>394</v>
      </c>
      <c r="H234" s="24"/>
      <c r="I234" s="118"/>
      <c r="J234" s="103">
        <v>158.78</v>
      </c>
      <c r="K234" s="104">
        <v>1</v>
      </c>
      <c r="L234" s="104">
        <v>0</v>
      </c>
      <c r="M234" s="117" t="s">
        <v>645</v>
      </c>
      <c r="N234" s="24" t="s">
        <v>395</v>
      </c>
      <c r="O234" s="105">
        <v>43374</v>
      </c>
      <c r="P234" s="105">
        <v>43452</v>
      </c>
      <c r="Q234" s="103" t="s">
        <v>391</v>
      </c>
      <c r="R234" s="106"/>
      <c r="S234" s="26" t="s">
        <v>414</v>
      </c>
      <c r="T234" s="24" t="s">
        <v>714</v>
      </c>
      <c r="U234" s="107">
        <f t="shared" si="22"/>
        <v>43465</v>
      </c>
      <c r="V234" s="107" t="s">
        <v>1007</v>
      </c>
      <c r="W234" s="107" t="s">
        <v>1027</v>
      </c>
      <c r="X234" s="107" t="s">
        <v>1039</v>
      </c>
      <c r="Y234" s="103">
        <f t="shared" si="23"/>
        <v>158.78</v>
      </c>
      <c r="Z234" s="103">
        <f t="shared" si="24"/>
        <v>0</v>
      </c>
    </row>
    <row r="235" spans="1:26" x14ac:dyDescent="0.2">
      <c r="J235" s="120"/>
      <c r="K235" s="120"/>
      <c r="L235" s="120"/>
      <c r="Y235" s="120"/>
      <c r="Z235" s="120"/>
    </row>
    <row r="237" spans="1:26" x14ac:dyDescent="0.2">
      <c r="J237" s="120"/>
    </row>
  </sheetData>
  <autoFilter ref="A11:X234"/>
  <dataValidations disablePrompts="1" count="1">
    <dataValidation type="list" allowBlank="1" showInputMessage="1" showErrorMessage="1" sqref="S124 S119">
      <formula1>"Contrato Concluído, Contrato em Execução, Nova Licitação, Previsto, Processo Cancelado, Processo em Curso"</formula1>
    </dataValidation>
  </dataValidations>
  <printOptions horizontalCentered="1"/>
  <pageMargins left="0.11811023622047245" right="0.11811023622047245" top="0" bottom="0" header="0.31496062992125984" footer="0.31496062992125984"/>
  <pageSetup paperSize="8" scale="50" fitToWidth="3" fitToHeight="3" orientation="landscape" r:id="rId1"/>
  <rowBreaks count="3" manualBreakCount="3">
    <brk id="67" max="16383" man="1"/>
    <brk id="125" max="16383" man="1"/>
    <brk id="155" max="26"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topLeftCell="A16" zoomScaleNormal="100" workbookViewId="0">
      <selection activeCell="B35" sqref="B35"/>
    </sheetView>
  </sheetViews>
  <sheetFormatPr defaultRowHeight="15" x14ac:dyDescent="0.25"/>
  <cols>
    <col min="2" max="2" width="90.140625" customWidth="1"/>
    <col min="3" max="4" width="73" customWidth="1"/>
  </cols>
  <sheetData>
    <row r="1" spans="1:4" s="5" customFormat="1" x14ac:dyDescent="0.25">
      <c r="A1" s="146" t="s">
        <v>685</v>
      </c>
      <c r="B1" s="146"/>
      <c r="C1" s="146"/>
    </row>
    <row r="2" spans="1:4" s="5" customFormat="1" x14ac:dyDescent="0.25">
      <c r="A2" s="147"/>
      <c r="B2" s="147"/>
      <c r="C2" s="147"/>
    </row>
    <row r="3" spans="1:4" s="5" customFormat="1" x14ac:dyDescent="0.25">
      <c r="A3" s="148" t="s">
        <v>633</v>
      </c>
      <c r="B3" s="149"/>
      <c r="C3" s="150"/>
    </row>
    <row r="4" spans="1:4" s="5" customFormat="1" x14ac:dyDescent="0.25">
      <c r="A4" s="151" t="s">
        <v>7</v>
      </c>
      <c r="B4" s="151" t="s">
        <v>9</v>
      </c>
      <c r="C4" s="151" t="s">
        <v>680</v>
      </c>
    </row>
    <row r="5" spans="1:4" s="5" customFormat="1" x14ac:dyDescent="0.25">
      <c r="A5" s="151"/>
      <c r="B5" s="151"/>
      <c r="C5" s="151"/>
    </row>
    <row r="6" spans="1:4" ht="54.75" customHeight="1" x14ac:dyDescent="0.25">
      <c r="A6" s="23" t="s">
        <v>163</v>
      </c>
      <c r="B6" s="4" t="str">
        <f>INDEX('9ºPAinterno'!$D$11:$D$234,MATCH('Folha Comentários - Novas Aquis'!A6,'9ºPAinterno'!$A$11:$A$234,0))</f>
        <v>Obra do Sistema de Esgotamento Sanitário da Cidade de Bezerros</v>
      </c>
      <c r="C6" s="4" t="s">
        <v>1086</v>
      </c>
    </row>
    <row r="7" spans="1:4" ht="24" x14ac:dyDescent="0.25">
      <c r="A7" s="23" t="s">
        <v>141</v>
      </c>
      <c r="B7" s="4" t="str">
        <f>INDEX('9ºPAinterno'!$D$11:$D$234,MATCH('Folha Comentários - Novas Aquis'!A7,'9ºPAinterno'!$A$11:$A$234,0))</f>
        <v>Obra do SES da Cidade de Gravatá 1ª Etapa -  Ligações Intradomiciliares, ramais e redes complementares.</v>
      </c>
      <c r="C7" s="4" t="s">
        <v>730</v>
      </c>
    </row>
    <row r="8" spans="1:4" ht="60" x14ac:dyDescent="0.25">
      <c r="A8" s="23" t="s">
        <v>413</v>
      </c>
      <c r="B8" s="4" t="str">
        <f>INDEX('9ºPAinterno'!$D$11:$D$234,MATCH('Folha Comentários - Novas Aquis'!A8,'9ºPAinterno'!$A$11:$A$234,0))</f>
        <v>Integração da Adutora de Serro Azul - Substituição de adutora entre o municípios de Belo Jardim e São Bento do Una.</v>
      </c>
      <c r="C8" s="4" t="s">
        <v>729</v>
      </c>
    </row>
    <row r="9" spans="1:4" ht="24" x14ac:dyDescent="0.25">
      <c r="A9" s="23" t="s">
        <v>1052</v>
      </c>
      <c r="B9" s="4" t="str">
        <f>INDEX('9ºPAinterno'!$D$11:$D$234,MATCH('Folha Comentários - Novas Aquis'!A9,'9ºPAinterno'!$A$11:$A$234,0))</f>
        <v>Nova sede da COMPESA - Contratação de empresa especializada na prestação de serviço para adequação ao conforto acústico indicado por normas ABNT.</v>
      </c>
      <c r="C9" s="4" t="s">
        <v>1087</v>
      </c>
    </row>
    <row r="10" spans="1:4" x14ac:dyDescent="0.25">
      <c r="A10" s="152" t="s">
        <v>635</v>
      </c>
      <c r="B10" s="153"/>
      <c r="C10" s="154"/>
      <c r="D10" s="5"/>
    </row>
    <row r="11" spans="1:4" x14ac:dyDescent="0.25">
      <c r="A11" s="145" t="s">
        <v>7</v>
      </c>
      <c r="B11" s="145" t="s">
        <v>9</v>
      </c>
      <c r="C11" s="145" t="s">
        <v>680</v>
      </c>
      <c r="D11" s="5"/>
    </row>
    <row r="12" spans="1:4" x14ac:dyDescent="0.25">
      <c r="A12" s="145"/>
      <c r="B12" s="145"/>
      <c r="C12" s="145"/>
      <c r="D12" s="5"/>
    </row>
    <row r="13" spans="1:4" ht="49.5" customHeight="1" x14ac:dyDescent="0.25">
      <c r="A13" s="23" t="s">
        <v>87</v>
      </c>
      <c r="B13" s="4" t="str">
        <f>INDEX('9ºPAinterno'!$D$11:$D$234,MATCH('Folha Comentários - Novas Aquis'!A13,'9ºPAinterno'!$A$11:$A$234,0))</f>
        <v>Modernização dos suprimentos de Tecnologia da Informação da COMPESA - Aquisição de Hardware e Software para atender demandas de atualização tecnologica.</v>
      </c>
      <c r="C13" s="4" t="s">
        <v>725</v>
      </c>
    </row>
    <row r="14" spans="1:4" ht="43.9" customHeight="1" x14ac:dyDescent="0.25">
      <c r="A14" s="23" t="s">
        <v>116</v>
      </c>
      <c r="B14" s="4" t="str">
        <f>INDEX('9ºPAinterno'!$D$11:$D$234,MATCH('Folha Comentários - Novas Aquis'!A14,'9ºPAinterno'!$A$11:$A$234,0))</f>
        <v>Aquisição de equipamentos especiais para o Laboratório Central da COMPESA</v>
      </c>
      <c r="C14" s="4" t="s">
        <v>1063</v>
      </c>
    </row>
    <row r="15" spans="1:4" ht="36" x14ac:dyDescent="0.25">
      <c r="A15" s="23" t="s">
        <v>117</v>
      </c>
      <c r="B15" s="4" t="str">
        <f>INDEX('9ºPAinterno'!$D$11:$D$234,MATCH('Folha Comentários - Novas Aquis'!A15,'9ºPAinterno'!$A$11:$A$234,0))</f>
        <v>Aquisição de Equipamentos/Hardware para Desenvolvimento/Testes de Sistemas</v>
      </c>
      <c r="C15" s="4" t="s">
        <v>731</v>
      </c>
    </row>
    <row r="16" spans="1:4" ht="54.75" customHeight="1" x14ac:dyDescent="0.25">
      <c r="A16" s="23" t="s">
        <v>159</v>
      </c>
      <c r="B16" s="4" t="str">
        <f>INDEX('9ºPAinterno'!$D$11:$D$234,MATCH('Folha Comentários - Novas Aquis'!A16,'9ºPAinterno'!$A$11:$A$234,0))</f>
        <v>Aquisição de equipamentos e vidrarias para o Controle Operacional de ETE com processo de lodos ativados</v>
      </c>
      <c r="C16" s="4" t="s">
        <v>1064</v>
      </c>
    </row>
    <row r="17" spans="1:4" s="5" customFormat="1" ht="24" x14ac:dyDescent="0.25">
      <c r="A17" s="23" t="s">
        <v>209</v>
      </c>
      <c r="B17" s="4" t="str">
        <f>INDEX('9ºPAinterno'!$D$11:$D$234,MATCH('Folha Comentários - Novas Aquis'!A17,'9ºPAinterno'!$A$11:$A$234,0))</f>
        <v>Aquisição de móveis corporativos para os laboratórios regionais de água de Belo jardim e de esgoto de Caruaru, laboratórios Centrais de água e esgoto e núcleos regionais de Caruaru e Belo Jardim.</v>
      </c>
      <c r="C17" s="4" t="s">
        <v>1088</v>
      </c>
      <c r="D17"/>
    </row>
    <row r="18" spans="1:4" s="5" customFormat="1" ht="24" x14ac:dyDescent="0.25">
      <c r="A18" s="23" t="s">
        <v>235</v>
      </c>
      <c r="B18" s="4" t="s">
        <v>890</v>
      </c>
      <c r="C18" s="4" t="s">
        <v>1088</v>
      </c>
      <c r="D18"/>
    </row>
    <row r="19" spans="1:4" s="5" customFormat="1" ht="48" x14ac:dyDescent="0.25">
      <c r="A19" s="23" t="s">
        <v>237</v>
      </c>
      <c r="B19" s="4" t="str">
        <f>INDEX('9ºPAinterno'!$D$11:$D$234,MATCH('Folha Comentários - Novas Aquis'!A19,'9ºPAinterno'!$A$11:$A$234,0))</f>
        <v>Aquisição de Bens e Equipamentos de Grande Porte para a Manutenção dos SES - 2ª Etapa</v>
      </c>
      <c r="C19" s="4" t="s">
        <v>1089</v>
      </c>
      <c r="D19"/>
    </row>
    <row r="20" spans="1:4" s="5" customFormat="1" ht="48" x14ac:dyDescent="0.25">
      <c r="A20" s="23" t="s">
        <v>260</v>
      </c>
      <c r="B20" s="4" t="str">
        <f>INDEX('9ºPAinterno'!$D$11:$D$234,MATCH('Folha Comentários - Novas Aquis'!A20,'9ºPAinterno'!$A$11:$A$234,0))</f>
        <v>Aquisição de Bens e Equipamentosde Pequeno Porte para a Manutenção dos SES -  2ª Etapa</v>
      </c>
      <c r="C20" s="4" t="s">
        <v>1089</v>
      </c>
      <c r="D20"/>
    </row>
    <row r="21" spans="1:4" s="5" customFormat="1" ht="48" x14ac:dyDescent="0.25">
      <c r="A21" s="23" t="s">
        <v>261</v>
      </c>
      <c r="B21" s="4" t="str">
        <f>INDEX('9ºPAinterno'!$D$11:$D$234,MATCH('Folha Comentários - Novas Aquis'!A21,'9ºPAinterno'!$A$11:$A$234,0))</f>
        <v>Aquisição de Bens e Equipamentosde  para a Manutenção dos SES (Veículos) - 2ª Etapa</v>
      </c>
      <c r="C21" s="4" t="s">
        <v>1089</v>
      </c>
      <c r="D21"/>
    </row>
    <row r="22" spans="1:4" s="5" customFormat="1" ht="24" x14ac:dyDescent="0.25">
      <c r="A22" s="23" t="s">
        <v>262</v>
      </c>
      <c r="B22" s="4" t="str">
        <f>INDEX('9ºPAinterno'!$D$11:$D$234,MATCH('Folha Comentários - Novas Aquis'!A22,'9ºPAinterno'!$A$11:$A$234,0))</f>
        <v>Aquisição de Hidrômetros para as cidades contempladas com o SES no âmbito do Programa PSA IPOJUCA.</v>
      </c>
      <c r="C22" s="4" t="s">
        <v>734</v>
      </c>
      <c r="D22"/>
    </row>
    <row r="23" spans="1:4" s="5" customFormat="1" ht="36" x14ac:dyDescent="0.25">
      <c r="A23" s="23" t="s">
        <v>299</v>
      </c>
      <c r="B23" s="4" t="str">
        <f>INDEX('9ºPAinterno'!$D$11:$D$234,MATCH('Folha Comentários - Novas Aquis'!A23,'9ºPAinterno'!$A$11:$A$234,0))</f>
        <v>Estruturação do monitoramento da qualidade de água na BRI - Aquisição de bens e equipamentos (software e Hardware).</v>
      </c>
      <c r="C23" s="4" t="s">
        <v>726</v>
      </c>
      <c r="D23"/>
    </row>
    <row r="24" spans="1:4" ht="30.75" customHeight="1" x14ac:dyDescent="0.25">
      <c r="A24" s="23" t="s">
        <v>78</v>
      </c>
      <c r="B24" s="4" t="str">
        <f>INDEX('9ºPAinterno'!$D$11:$D$234,MATCH('Folha Comentários - Novas Aquis'!A24,'9ºPAinterno'!$A$11:$A$234,0))</f>
        <v>Aquisição de equipamentos e materiais para o novo Laboratório da CPRH.</v>
      </c>
      <c r="C24" s="4" t="s">
        <v>1090</v>
      </c>
    </row>
    <row r="25" spans="1:4" ht="30.75" customHeight="1" x14ac:dyDescent="0.25">
      <c r="A25" s="23" t="s">
        <v>717</v>
      </c>
      <c r="B25" s="4" t="str">
        <f>INDEX('9ºPAinterno'!$D$11:$D$234,MATCH('Folha Comentários - Novas Aquis'!A25,'9ºPAinterno'!$A$11:$A$234,0))</f>
        <v>Estruturação da unidade de geoprocessamento da APAC - Aquisição de solução para Data Discovery, do tipo (similar) QlikSense, com serviços de mentoring para transferência tecnológica.</v>
      </c>
      <c r="C25" s="4" t="s">
        <v>1065</v>
      </c>
    </row>
    <row r="26" spans="1:4" ht="36" x14ac:dyDescent="0.25">
      <c r="A26" s="23" t="s">
        <v>1104</v>
      </c>
      <c r="B26" s="4" t="str">
        <f>INDEX('9ºPAinterno'!$D$11:$D$234,MATCH('Folha Comentários - Novas Aquis'!A26,'9ºPAinterno'!$A$11:$A$234,0))</f>
        <v>Implantação de unidade fotovoltáica</v>
      </c>
      <c r="C26" s="4" t="s">
        <v>1117</v>
      </c>
    </row>
    <row r="27" spans="1:4" ht="43.15" customHeight="1" x14ac:dyDescent="0.25">
      <c r="A27" s="23" t="s">
        <v>1105</v>
      </c>
      <c r="B27" s="4" t="str">
        <f>INDEX('9ºPAinterno'!$D$11:$D$234,MATCH('Folha Comentários - Novas Aquis'!A27,'9ºPAinterno'!$A$11:$A$234,0))</f>
        <v>Autoprodução de Energia Limpa - Implantação do Sistema Fotovoltaico do RAP Perijucan</v>
      </c>
      <c r="C27" s="4" t="s">
        <v>1111</v>
      </c>
    </row>
    <row r="28" spans="1:4" ht="108" x14ac:dyDescent="0.25">
      <c r="A28" s="23" t="s">
        <v>1106</v>
      </c>
      <c r="B28" s="4" t="str">
        <f>INDEX('9ºPAinterno'!$D$11:$D$234,MATCH('Folha Comentários - Novas Aquis'!A28,'9ºPAinterno'!$A$11:$A$234,0))</f>
        <v>Eficiência no Consumo de energia – Migração de Unidades EEAB PRATA III e EEAB PRATA I na BRI para consumo em 69kV</v>
      </c>
      <c r="C28" s="4" t="s">
        <v>1112</v>
      </c>
    </row>
    <row r="29" spans="1:4" x14ac:dyDescent="0.25">
      <c r="A29" s="6" t="s">
        <v>682</v>
      </c>
      <c r="B29" s="7"/>
      <c r="C29" s="8"/>
      <c r="D29" s="5"/>
    </row>
    <row r="30" spans="1:4" ht="48.75" customHeight="1" x14ac:dyDescent="0.25">
      <c r="A30" s="25" t="s">
        <v>7</v>
      </c>
      <c r="B30" s="25" t="s">
        <v>9</v>
      </c>
      <c r="C30" s="25" t="s">
        <v>680</v>
      </c>
      <c r="D30" s="5"/>
    </row>
    <row r="31" spans="1:4" ht="57" customHeight="1" x14ac:dyDescent="0.25">
      <c r="A31" s="23" t="s">
        <v>167</v>
      </c>
      <c r="B31" s="4" t="str">
        <f>INDEX('9ºPAinterno'!$D$11:$D$234,MATCH('Folha Comentários - Novas Aquis'!A31,'9ºPAinterno'!$A$11:$A$234,0))</f>
        <v>Apoio à Elaboração de Planos Regionais de Água e Esgoto nas bacias dos Rios Una e Sirinhaém</v>
      </c>
      <c r="C31" s="9" t="s">
        <v>737</v>
      </c>
    </row>
    <row r="32" spans="1:4" x14ac:dyDescent="0.25">
      <c r="A32" s="6" t="s">
        <v>1113</v>
      </c>
      <c r="B32" s="7"/>
      <c r="C32" s="8"/>
      <c r="D32" s="5"/>
    </row>
    <row r="33" spans="1:4" ht="48.75" customHeight="1" x14ac:dyDescent="0.25">
      <c r="A33" s="136" t="s">
        <v>7</v>
      </c>
      <c r="B33" s="136" t="s">
        <v>9</v>
      </c>
      <c r="C33" s="136" t="s">
        <v>680</v>
      </c>
      <c r="D33" s="5"/>
    </row>
    <row r="34" spans="1:4" ht="38.25" customHeight="1" x14ac:dyDescent="0.25">
      <c r="A34" s="23" t="s">
        <v>1114</v>
      </c>
      <c r="B34" s="4" t="str">
        <f>INDEX('9ºPAinterno'!$D$11:$D$234,MATCH('Folha Comentários - Novas Aquis'!A34,'9ºPAinterno'!$A$11:$A$234,0))</f>
        <v>Estudos para modelo de autoprodução de energia fotovoltáica.</v>
      </c>
      <c r="C34" s="9" t="s">
        <v>1091</v>
      </c>
    </row>
    <row r="35" spans="1:4" ht="38.25" customHeight="1" x14ac:dyDescent="0.25">
      <c r="A35" s="23" t="s">
        <v>1115</v>
      </c>
      <c r="B35" s="4" t="str">
        <f>INDEX('9ºPAinterno'!$D$11:$D$234,MATCH('Folha Comentários - Novas Aquis'!A35,'9ºPAinterno'!$A$11:$A$234,0))</f>
        <v>Estudo para modelo de viabilidade de migração de unidades estratégicas ao mercado livre de energia.</v>
      </c>
      <c r="C35" s="9" t="s">
        <v>1066</v>
      </c>
    </row>
    <row r="37" spans="1:4" ht="22.5" customHeight="1" x14ac:dyDescent="0.25"/>
    <row r="38" spans="1:4" ht="22.5" customHeight="1" x14ac:dyDescent="0.25"/>
    <row r="39" spans="1:4" ht="22.5" customHeight="1" x14ac:dyDescent="0.25"/>
    <row r="40" spans="1:4" ht="22.5" customHeight="1" x14ac:dyDescent="0.25"/>
    <row r="41" spans="1:4" ht="22.5" customHeight="1" x14ac:dyDescent="0.25"/>
    <row r="42" spans="1:4" ht="22.5" customHeight="1" x14ac:dyDescent="0.25"/>
    <row r="43" spans="1:4" ht="22.5" customHeight="1" x14ac:dyDescent="0.25"/>
    <row r="44" spans="1:4" ht="22.5" customHeight="1" x14ac:dyDescent="0.25"/>
    <row r="45" spans="1:4" ht="22.5" customHeight="1" x14ac:dyDescent="0.25"/>
    <row r="46" spans="1:4" ht="22.5" customHeight="1" x14ac:dyDescent="0.25"/>
    <row r="47" spans="1:4" s="5" customFormat="1" x14ac:dyDescent="0.25">
      <c r="A47"/>
      <c r="B47"/>
      <c r="C47"/>
      <c r="D47"/>
    </row>
    <row r="48" spans="1:4" s="5" customFormat="1" x14ac:dyDescent="0.25">
      <c r="A48"/>
      <c r="B48"/>
      <c r="C48"/>
      <c r="D48"/>
    </row>
    <row r="49" spans="1:4" s="5" customFormat="1" x14ac:dyDescent="0.25">
      <c r="A49"/>
      <c r="B49"/>
      <c r="C49"/>
      <c r="D49"/>
    </row>
  </sheetData>
  <mergeCells count="9">
    <mergeCell ref="A11:A12"/>
    <mergeCell ref="B11:B12"/>
    <mergeCell ref="C11:C12"/>
    <mergeCell ref="A1:C2"/>
    <mergeCell ref="A3:C3"/>
    <mergeCell ref="A4:A5"/>
    <mergeCell ref="B4:B5"/>
    <mergeCell ref="C4:C5"/>
    <mergeCell ref="A10:C10"/>
  </mergeCells>
  <printOptions horizontalCentered="1" verticalCentered="1"/>
  <pageMargins left="0.11811023622047245" right="0.11811023622047245" top="0.19685039370078741" bottom="0.19685039370078741" header="0.31496062992125984" footer="0.31496062992125984"/>
  <pageSetup paperSize="9" scale="6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8"/>
  <sheetViews>
    <sheetView topLeftCell="A34" zoomScaleNormal="100" workbookViewId="0">
      <selection activeCell="B48" sqref="B48"/>
    </sheetView>
  </sheetViews>
  <sheetFormatPr defaultRowHeight="15" x14ac:dyDescent="0.25"/>
  <cols>
    <col min="2" max="2" width="90.140625" customWidth="1"/>
    <col min="3" max="3" width="73" customWidth="1"/>
  </cols>
  <sheetData>
    <row r="1" spans="1:3" s="5" customFormat="1" x14ac:dyDescent="0.25">
      <c r="A1" s="146" t="s">
        <v>685</v>
      </c>
      <c r="B1" s="146"/>
      <c r="C1" s="146"/>
    </row>
    <row r="2" spans="1:3" s="5" customFormat="1" x14ac:dyDescent="0.25">
      <c r="A2" s="147"/>
      <c r="B2" s="147"/>
      <c r="C2" s="147"/>
    </row>
    <row r="3" spans="1:3" s="5" customFormat="1" x14ac:dyDescent="0.25">
      <c r="A3" s="148" t="s">
        <v>633</v>
      </c>
      <c r="B3" s="149"/>
      <c r="C3" s="150"/>
    </row>
    <row r="4" spans="1:3" s="5" customFormat="1" x14ac:dyDescent="0.25">
      <c r="A4" s="151" t="s">
        <v>7</v>
      </c>
      <c r="B4" s="151" t="s">
        <v>9</v>
      </c>
      <c r="C4" s="151" t="s">
        <v>680</v>
      </c>
    </row>
    <row r="5" spans="1:3" s="5" customFormat="1" x14ac:dyDescent="0.25">
      <c r="A5" s="151"/>
      <c r="B5" s="151"/>
      <c r="C5" s="151"/>
    </row>
    <row r="6" spans="1:3" s="121" customFormat="1" ht="54.75" customHeight="1" x14ac:dyDescent="0.25">
      <c r="A6" s="3" t="s">
        <v>123</v>
      </c>
      <c r="B6" s="4" t="str">
        <f>INDEX('9ºPAinterno'!$D$11:$D$234,MATCH(A6,'9ºPAinterno'!$A$11:$A$234,0))</f>
        <v>implantação da primeira etapa do sistema de esgotamento sanitário de Belo Jardim e obras complementares</v>
      </c>
      <c r="C6" s="4" t="s">
        <v>683</v>
      </c>
    </row>
    <row r="7" spans="1:3" s="121" customFormat="1" ht="54.75" customHeight="1" x14ac:dyDescent="0.25">
      <c r="A7" s="3" t="s">
        <v>158</v>
      </c>
      <c r="B7" s="4" t="str">
        <f>INDEX('9ºPAinterno'!$D$11:$D$234,MATCH(A7,'9ºPAinterno'!$A$11:$A$234,0))</f>
        <v>Obras do Sistema de Esgotamento Sanitário da Cidade de Caruaru Demais Etapas com Recursos BID - Obras de Implantação do SES Alto do Moura e Rendeiras</v>
      </c>
      <c r="C7" s="4" t="s">
        <v>1098</v>
      </c>
    </row>
    <row r="8" spans="1:3" s="121" customFormat="1" ht="54.75" customHeight="1" x14ac:dyDescent="0.25">
      <c r="A8" s="3" t="s">
        <v>161</v>
      </c>
      <c r="B8" s="4" t="str">
        <f>INDEX('9ºPAinterno'!$D$11:$D$234,MATCH(A8,'9ºPAinterno'!$A$11:$A$234,0))</f>
        <v>Obras do Sistema de Esgotamento Sanitário da Cidade de Caruaru Demais Etapas com Recursos BID - .Obras de Implantação da ETE do SES Alto do Moura e Rendeiras</v>
      </c>
      <c r="C8" s="4" t="s">
        <v>1098</v>
      </c>
    </row>
    <row r="9" spans="1:3" s="121" customFormat="1" ht="54.75" customHeight="1" x14ac:dyDescent="0.25">
      <c r="A9" s="3" t="s">
        <v>536</v>
      </c>
      <c r="B9" s="4" t="str">
        <f>INDEX('9ºPAinterno'!$D$11:$D$234,MATCH(A9,'9ºPAinterno'!$A$11:$A$234,0))</f>
        <v>Obras do Sistema de Esgotamento Sanitário da Cidade de Caruaru Demais Etapas com Recursos BID - Obras de Requalificação de 6 elevatórias.</v>
      </c>
      <c r="C9" s="4" t="s">
        <v>1099</v>
      </c>
    </row>
    <row r="10" spans="1:3" s="121" customFormat="1" ht="54.75" customHeight="1" x14ac:dyDescent="0.25">
      <c r="A10" s="3" t="s">
        <v>297</v>
      </c>
      <c r="B10" s="4" t="str">
        <f>INDEX('9ºPAinterno'!$D$11:$D$234,MATCH(A10,'9ºPAinterno'!$A$11:$A$234,0))</f>
        <v>Obras de construção do núcleo de manutenção, almoxarifado e laboratório regional de esgoto em Caruaru/PE</v>
      </c>
      <c r="C10" s="4" t="s">
        <v>1094</v>
      </c>
    </row>
    <row r="11" spans="1:3" s="121" customFormat="1" ht="54.75" customHeight="1" x14ac:dyDescent="0.25">
      <c r="A11" s="3" t="s">
        <v>695</v>
      </c>
      <c r="B11" s="4" t="str">
        <f>INDEX('9ºPAinterno'!$D$11:$D$234,MATCH(A11,'9ºPAinterno'!$A$11:$A$234,0))</f>
        <v>Implantação da primeira etapa do SES de Belo Jardim - Execução das Obras de Implantação da ETE Belo Jardim</v>
      </c>
      <c r="C11" s="4" t="s">
        <v>1100</v>
      </c>
    </row>
    <row r="12" spans="1:3" s="5" customFormat="1" x14ac:dyDescent="0.25">
      <c r="A12" s="152" t="s">
        <v>635</v>
      </c>
      <c r="B12" s="153"/>
      <c r="C12" s="154"/>
    </row>
    <row r="13" spans="1:3" s="5" customFormat="1" x14ac:dyDescent="0.25">
      <c r="A13" s="145" t="s">
        <v>7</v>
      </c>
      <c r="B13" s="145" t="s">
        <v>9</v>
      </c>
      <c r="C13" s="145" t="s">
        <v>680</v>
      </c>
    </row>
    <row r="14" spans="1:3" s="5" customFormat="1" x14ac:dyDescent="0.25">
      <c r="A14" s="145"/>
      <c r="B14" s="145"/>
      <c r="C14" s="145"/>
    </row>
    <row r="15" spans="1:3" s="121" customFormat="1" ht="54.75" customHeight="1" x14ac:dyDescent="0.25">
      <c r="A15" s="3" t="s">
        <v>238</v>
      </c>
      <c r="B15" s="4" t="str">
        <f>INDEX('9ºPAinterno'!$D$11:$D$234,MATCH(A15,'9ºPAinterno'!$A$11:$A$234,0))</f>
        <v>Aquisição de Bens e Equipamentos para a Manutenção dos SES - Aquisição de Torre de Iluminação</v>
      </c>
      <c r="C15" s="4" t="s">
        <v>754</v>
      </c>
    </row>
    <row r="16" spans="1:3" s="121" customFormat="1" ht="54.75" customHeight="1" x14ac:dyDescent="0.25">
      <c r="A16" s="3" t="s">
        <v>239</v>
      </c>
      <c r="B16" s="4" t="str">
        <f>INDEX('9ºPAinterno'!$D$11:$D$234,MATCH(A16,'9ºPAinterno'!$A$11:$A$234,0))</f>
        <v>Aquisição de Bens e Equipamentos para a Manutenção dos SES - Aquisição de Placa Vibratória; Aquisição de Betoneira; Aquisição de Compactadora</v>
      </c>
      <c r="C16" s="4" t="s">
        <v>755</v>
      </c>
    </row>
    <row r="17" spans="1:3" s="121" customFormat="1" ht="54.75" customHeight="1" x14ac:dyDescent="0.25">
      <c r="A17" s="3" t="s">
        <v>62</v>
      </c>
      <c r="B17" s="4" t="str">
        <f>INDEX('9ºPAinterno'!$D$11:$D$234,MATCH(A17,'9ºPAinterno'!$A$11:$A$234,0))</f>
        <v>Aquisição de bens e equipamentos (software e Hardware) para o sistema de gestão de ramais de água e esgotos</v>
      </c>
      <c r="C17" s="4" t="s">
        <v>1095</v>
      </c>
    </row>
    <row r="18" spans="1:3" s="121" customFormat="1" ht="54.75" customHeight="1" x14ac:dyDescent="0.25">
      <c r="A18" s="3" t="s">
        <v>85</v>
      </c>
      <c r="B18" s="4" t="str">
        <f>INDEX('9ºPAinterno'!$D$11:$D$234,MATCH(A18,'9ºPAinterno'!$A$11:$A$234,0))</f>
        <v>Aquisição de Bens de uso administrativo para nova sede da COMPESA - Controle de Acesso a pessoas e veículos na nova sede da COMPESA</v>
      </c>
      <c r="C18" s="4" t="s">
        <v>684</v>
      </c>
    </row>
    <row r="19" spans="1:3" s="121" customFormat="1" ht="54.75" customHeight="1" x14ac:dyDescent="0.25">
      <c r="A19" s="3" t="s">
        <v>131</v>
      </c>
      <c r="B19" s="4" t="str">
        <f>INDEX('9ºPAinterno'!$D$11:$D$234,MATCH(A19,'9ºPAinterno'!$A$11:$A$234,0))</f>
        <v>Obras do Sistema de Esgotamento Sanitário da Cidade de Caruaru Demais Etapas com Recursos BID - Aquisição de Equipamentos para as Obras de Requalificação de 6 elevatórias.</v>
      </c>
      <c r="C19" s="4" t="s">
        <v>1101</v>
      </c>
    </row>
    <row r="20" spans="1:3" s="121" customFormat="1" ht="54.75" customHeight="1" x14ac:dyDescent="0.25">
      <c r="A20" s="3" t="s">
        <v>156</v>
      </c>
      <c r="B20" s="4" t="str">
        <f>INDEX('9ºPAinterno'!$D$11:$D$234,MATCH(A20,'9ºPAinterno'!$A$11:$A$234,0))</f>
        <v>Obras do Sistema de Esgotamento Sanitário da Cidade de Caruaru Demais Etapas com Recursos BID - Aquisição de Equipamentos para as Obras de Implantação do SES Alto do Moura e Rendeiras.</v>
      </c>
      <c r="C20" s="4" t="s">
        <v>1102</v>
      </c>
    </row>
    <row r="21" spans="1:3" s="121" customFormat="1" ht="54.75" customHeight="1" x14ac:dyDescent="0.25">
      <c r="A21" s="3" t="s">
        <v>183</v>
      </c>
      <c r="B21" s="4" t="str">
        <f>INDEX('9ºPAinterno'!$D$11:$D$234,MATCH(A21,'9ºPAinterno'!$A$11:$A$234,0))</f>
        <v>Obra do Sistema de Esgotamento Sanitário da cidade de Escada 1ª Etapa - Aquisição de Tubos.</v>
      </c>
      <c r="C21" s="4" t="s">
        <v>732</v>
      </c>
    </row>
    <row r="22" spans="1:3" s="121" customFormat="1" ht="54.75" customHeight="1" x14ac:dyDescent="0.25">
      <c r="A22" s="3" t="s">
        <v>207</v>
      </c>
      <c r="B22" s="4" t="str">
        <f>INDEX('9ºPAinterno'!$D$11:$D$234,MATCH(A22,'9ºPAinterno'!$A$11:$A$234,0))</f>
        <v>Obra do Sistema de Esgotamento Sanitário da cidade de Escada 1ª Etapa - Aquisição de Material Complementar</v>
      </c>
      <c r="C22" s="4" t="s">
        <v>733</v>
      </c>
    </row>
    <row r="23" spans="1:3" s="121" customFormat="1" ht="54.75" customHeight="1" x14ac:dyDescent="0.25">
      <c r="A23" s="3" t="s">
        <v>373</v>
      </c>
      <c r="B23" s="4" t="str">
        <f>INDEX('9ºPAinterno'!$D$11:$D$234,MATCH(A23,'9ºPAinterno'!$A$11:$A$234,0))</f>
        <v>Aquisição de bens de uso administrativo para nova sede da COMPESA - Mobiliário Complementar</v>
      </c>
      <c r="C23" s="4" t="s">
        <v>735</v>
      </c>
    </row>
    <row r="24" spans="1:3" s="5" customFormat="1" x14ac:dyDescent="0.25">
      <c r="A24" s="6" t="s">
        <v>681</v>
      </c>
      <c r="B24" s="7"/>
      <c r="C24" s="8"/>
    </row>
    <row r="25" spans="1:3" s="5" customFormat="1" x14ac:dyDescent="0.25">
      <c r="A25" s="145" t="s">
        <v>7</v>
      </c>
      <c r="B25" s="156" t="s">
        <v>9</v>
      </c>
      <c r="C25" s="145" t="s">
        <v>680</v>
      </c>
    </row>
    <row r="26" spans="1:3" s="5" customFormat="1" x14ac:dyDescent="0.25">
      <c r="A26" s="145"/>
      <c r="B26" s="157"/>
      <c r="C26" s="145"/>
    </row>
    <row r="27" spans="1:3" s="121" customFormat="1" ht="54.75" customHeight="1" x14ac:dyDescent="0.25">
      <c r="A27" s="3" t="s">
        <v>692</v>
      </c>
      <c r="B27" s="4" t="str">
        <f>INDEX('9ºPAinterno'!$D$11:$D$234,MATCH(A27,'9ºPAinterno'!$A$11:$A$234,0))</f>
        <v xml:space="preserve">Restauração Florestal de APPs de Cursos d´água e nascente na Bacia do Rio Ipojuca - Pré-Plantio e Plantio </v>
      </c>
      <c r="C27" s="4" t="s">
        <v>728</v>
      </c>
    </row>
    <row r="28" spans="1:3" s="121" customFormat="1" ht="54.75" customHeight="1" x14ac:dyDescent="0.25">
      <c r="A28" s="3" t="s">
        <v>736</v>
      </c>
      <c r="B28" s="4" t="str">
        <f>INDEX('9ºPAinterno'!$D$11:$D$234,MATCH(A28,'9ºPAinterno'!$A$11:$A$234,0))</f>
        <v xml:space="preserve">Restauração Florestal de APPs de Cursos d´água e nascente na Bacia do Rio Ipojuca - Cercamento </v>
      </c>
      <c r="C28" s="4" t="s">
        <v>724</v>
      </c>
    </row>
    <row r="29" spans="1:3" s="5" customFormat="1" x14ac:dyDescent="0.25">
      <c r="A29" s="6" t="s">
        <v>682</v>
      </c>
      <c r="B29" s="7"/>
      <c r="C29" s="8"/>
    </row>
    <row r="30" spans="1:3" s="5" customFormat="1" x14ac:dyDescent="0.25">
      <c r="A30" s="145" t="s">
        <v>7</v>
      </c>
      <c r="B30" s="145" t="s">
        <v>9</v>
      </c>
      <c r="C30" s="145" t="s">
        <v>680</v>
      </c>
    </row>
    <row r="31" spans="1:3" s="5" customFormat="1" x14ac:dyDescent="0.25">
      <c r="A31" s="145"/>
      <c r="B31" s="145"/>
      <c r="C31" s="145"/>
    </row>
    <row r="32" spans="1:3" s="121" customFormat="1" ht="54.75" customHeight="1" x14ac:dyDescent="0.25">
      <c r="A32" s="3" t="s">
        <v>221</v>
      </c>
      <c r="B32" s="4" t="str">
        <f>INDEX('9ºPAinterno'!$D$11:$D$234,MATCH(A32,'9ºPAinterno'!$A$11:$A$234,0))</f>
        <v>Projetos de Arquitetura dos Laboratórios Regionais de Água e de Esgoto</v>
      </c>
      <c r="C32" s="4" t="s">
        <v>1103</v>
      </c>
    </row>
    <row r="33" spans="1:3" s="121" customFormat="1" ht="54.75" customHeight="1" x14ac:dyDescent="0.25">
      <c r="A33" s="3" t="s">
        <v>270</v>
      </c>
      <c r="B33" s="4" t="str">
        <f>INDEX('9ºPAinterno'!$D$11:$D$234,MATCH(A33,'9ºPAinterno'!$A$11:$A$234,0))</f>
        <v>PERC (Projetos Executivos de Ramais Condominiais) para as Obras do SES de Belo Jardim, Bezerros, Caruaru, Escada, Gravatá, Sanharó.</v>
      </c>
      <c r="C33" s="4" t="s">
        <v>1096</v>
      </c>
    </row>
    <row r="34" spans="1:3" x14ac:dyDescent="0.25">
      <c r="A34" s="6" t="s">
        <v>638</v>
      </c>
      <c r="B34" s="7"/>
      <c r="C34" s="8"/>
    </row>
    <row r="35" spans="1:3" ht="22.5" customHeight="1" x14ac:dyDescent="0.25">
      <c r="A35" s="145" t="s">
        <v>7</v>
      </c>
      <c r="B35" s="145" t="s">
        <v>9</v>
      </c>
      <c r="C35" s="145" t="s">
        <v>680</v>
      </c>
    </row>
    <row r="36" spans="1:3" ht="22.5" customHeight="1" x14ac:dyDescent="0.25">
      <c r="A36" s="145"/>
      <c r="B36" s="145"/>
      <c r="C36" s="145"/>
    </row>
    <row r="37" spans="1:3" s="121" customFormat="1" ht="54.75" customHeight="1" x14ac:dyDescent="0.25">
      <c r="A37" s="3" t="s">
        <v>762</v>
      </c>
      <c r="B37" s="4" t="str">
        <f>INDEX('9ºPAinterno'!$D$11:$D$234,MATCH(A37,'9ºPAinterno'!$A$11:$A$234,0))</f>
        <v>Consultoria individual para Capacitação de equipes nas ferramentas de Gestão, com foco em Mapeamento e Soluções de problemas</v>
      </c>
      <c r="C37" s="4" t="s">
        <v>1097</v>
      </c>
    </row>
    <row r="38" spans="1:3" s="121" customFormat="1" ht="54.75" customHeight="1" x14ac:dyDescent="0.25">
      <c r="A38" s="3" t="s">
        <v>763</v>
      </c>
      <c r="B38" s="4" t="str">
        <f>INDEX('9ºPAinterno'!$D$11:$D$234,MATCH(A38,'9ºPAinterno'!$A$11:$A$234,0))</f>
        <v>Consultoria Individual para Elaboração de estudo de viabilidade Econômica da Adutora de Serro Azul</v>
      </c>
      <c r="C38" s="4" t="s">
        <v>1097</v>
      </c>
    </row>
    <row r="39" spans="1:3" s="121" customFormat="1" ht="54.75" customHeight="1" x14ac:dyDescent="0.25">
      <c r="A39" s="3" t="s">
        <v>764</v>
      </c>
      <c r="B39" s="4" t="str">
        <f>INDEX('9ºPAinterno'!$D$11:$D$234,MATCH(A39,'9ºPAinterno'!$A$11:$A$234,0))</f>
        <v>Consultoria Individual para  Elaboração de Relatório Ambiental e Social da Adutora de Serro Azul</v>
      </c>
      <c r="C39" s="4" t="s">
        <v>1097</v>
      </c>
    </row>
    <row r="40" spans="1:3" s="121" customFormat="1" ht="54.75" customHeight="1" x14ac:dyDescent="0.25">
      <c r="A40" s="3" t="s">
        <v>765</v>
      </c>
      <c r="B40" s="4" t="str">
        <f>INDEX('9ºPAinterno'!$D$11:$D$234,MATCH(A40,'9ºPAinterno'!$A$11:$A$234,0))</f>
        <v>Consultoria Individual Especialista em Obras para acompanhamento das obras da  Adutora de Serro Azul e sua integração com os sistemas produtores do agreste pernambucano</v>
      </c>
      <c r="C40" s="4" t="s">
        <v>1097</v>
      </c>
    </row>
    <row r="41" spans="1:3" s="121" customFormat="1" ht="54.75" customHeight="1" x14ac:dyDescent="0.25">
      <c r="A41" s="3" t="s">
        <v>766</v>
      </c>
      <c r="B41" s="4" t="str">
        <f>INDEX('9ºPAinterno'!$D$11:$D$234,MATCH(A41,'9ºPAinterno'!$A$11:$A$234,0))</f>
        <v>Consultoria Individual Especialista em Controle Operacional de Sistemas Integrados</v>
      </c>
      <c r="C41" s="4" t="s">
        <v>1097</v>
      </c>
    </row>
    <row r="42" spans="1:3" s="121" customFormat="1" ht="54.75" customHeight="1" x14ac:dyDescent="0.25">
      <c r="A42" s="3" t="s">
        <v>767</v>
      </c>
      <c r="B42" s="4" t="str">
        <f>INDEX('9ºPAinterno'!$D$11:$D$234,MATCH(A42,'9ºPAinterno'!$A$11:$A$234,0))</f>
        <v xml:space="preserve">Consultoria Individual especialista em gestão empresarial e sustentabilidade corporativa para prestação de serviços de elaboração do relatório de sustentabilidade </v>
      </c>
      <c r="C42" s="4" t="s">
        <v>1097</v>
      </c>
    </row>
    <row r="43" spans="1:3" s="121" customFormat="1" ht="54.75" customHeight="1" x14ac:dyDescent="0.25">
      <c r="A43" s="3" t="s">
        <v>768</v>
      </c>
      <c r="B43" s="4" t="str">
        <f>INDEX('9ºPAinterno'!$D$11:$D$234,MATCH(A43,'9ºPAinterno'!$A$11:$A$234,0))</f>
        <v>Consultoria Individual para Elaboração de proposta de modelo institucional e estratégias para implementação da responsabilidade socioambiental empresarial da COMPESA.</v>
      </c>
      <c r="C43" s="4" t="s">
        <v>1097</v>
      </c>
    </row>
    <row r="44" spans="1:3" s="121" customFormat="1" ht="54.75" customHeight="1" x14ac:dyDescent="0.25">
      <c r="A44" s="3" t="s">
        <v>769</v>
      </c>
      <c r="B44" s="4" t="str">
        <f>INDEX('9ºPAinterno'!$D$11:$D$234,MATCH(A44,'9ºPAinterno'!$A$11:$A$234,0))</f>
        <v>Consultoria Individual para Elaboração de programa de educação ambiental com ênfase na preservação florestal</v>
      </c>
      <c r="C44" s="4" t="s">
        <v>1097</v>
      </c>
    </row>
    <row r="45" spans="1:3" s="5" customFormat="1" x14ac:dyDescent="0.25">
      <c r="A45" s="155" t="s">
        <v>640</v>
      </c>
      <c r="B45" s="155"/>
      <c r="C45" s="155"/>
    </row>
    <row r="46" spans="1:3" s="5" customFormat="1" x14ac:dyDescent="0.25">
      <c r="A46" s="145" t="s">
        <v>7</v>
      </c>
      <c r="B46" s="145" t="s">
        <v>9</v>
      </c>
      <c r="C46" s="145" t="s">
        <v>680</v>
      </c>
    </row>
    <row r="47" spans="1:3" s="5" customFormat="1" x14ac:dyDescent="0.25">
      <c r="A47" s="145"/>
      <c r="B47" s="145"/>
      <c r="C47" s="145"/>
    </row>
    <row r="48" spans="1:3" s="121" customFormat="1" ht="54.75" customHeight="1" x14ac:dyDescent="0.25">
      <c r="A48" s="3" t="s">
        <v>646</v>
      </c>
      <c r="B48" s="4" t="str">
        <f>INDEX('9ºPAinterno'!$D$11:$D$234,MATCH(A48,'9ºPAinterno'!$A$11:$A$234,0))</f>
        <v xml:space="preserve">Controle Tecnológico das Obras dos SES </v>
      </c>
      <c r="C48" s="4" t="s">
        <v>738</v>
      </c>
    </row>
  </sheetData>
  <mergeCells count="22">
    <mergeCell ref="A12:C12"/>
    <mergeCell ref="A1:C2"/>
    <mergeCell ref="A3:C3"/>
    <mergeCell ref="A4:A5"/>
    <mergeCell ref="B4:B5"/>
    <mergeCell ref="C4:C5"/>
    <mergeCell ref="A13:A14"/>
    <mergeCell ref="B13:B14"/>
    <mergeCell ref="C13:C14"/>
    <mergeCell ref="A25:A26"/>
    <mergeCell ref="B25:B26"/>
    <mergeCell ref="C25:C26"/>
    <mergeCell ref="A45:C45"/>
    <mergeCell ref="A46:A47"/>
    <mergeCell ref="B46:B47"/>
    <mergeCell ref="C46:C47"/>
    <mergeCell ref="A30:A31"/>
    <mergeCell ref="B30:B31"/>
    <mergeCell ref="C30:C31"/>
    <mergeCell ref="A35:A36"/>
    <mergeCell ref="B35:B36"/>
    <mergeCell ref="C35:C36"/>
  </mergeCells>
  <printOptions horizontalCentered="1" verticalCentered="1"/>
  <pageMargins left="0.11811023622047245" right="0.11811023622047245" top="0.19685039370078741" bottom="0.19685039370078741" header="0.31496062992125984" footer="0.31496062992125984"/>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7"/>
  <sheetViews>
    <sheetView zoomScaleNormal="100" workbookViewId="0">
      <selection activeCell="B23" sqref="B23"/>
    </sheetView>
  </sheetViews>
  <sheetFormatPr defaultRowHeight="15" x14ac:dyDescent="0.25"/>
  <cols>
    <col min="2" max="2" width="90.140625" customWidth="1"/>
    <col min="3" max="3" width="73" customWidth="1"/>
  </cols>
  <sheetData>
    <row r="1" spans="1:3" s="5" customFormat="1" x14ac:dyDescent="0.25">
      <c r="A1" s="146" t="s">
        <v>750</v>
      </c>
      <c r="B1" s="146"/>
      <c r="C1" s="146"/>
    </row>
    <row r="2" spans="1:3" s="5" customFormat="1" x14ac:dyDescent="0.25">
      <c r="A2" s="147"/>
      <c r="B2" s="147"/>
      <c r="C2" s="147"/>
    </row>
    <row r="3" spans="1:3" s="5" customFormat="1" x14ac:dyDescent="0.25">
      <c r="A3" s="148" t="s">
        <v>633</v>
      </c>
      <c r="B3" s="149"/>
      <c r="C3" s="150"/>
    </row>
    <row r="4" spans="1:3" s="5" customFormat="1" x14ac:dyDescent="0.25">
      <c r="A4" s="151" t="s">
        <v>7</v>
      </c>
      <c r="B4" s="151" t="s">
        <v>9</v>
      </c>
      <c r="C4" s="151" t="s">
        <v>680</v>
      </c>
    </row>
    <row r="5" spans="1:3" s="5" customFormat="1" x14ac:dyDescent="0.25">
      <c r="A5" s="151"/>
      <c r="B5" s="151"/>
      <c r="C5" s="151"/>
    </row>
    <row r="6" spans="1:3" x14ac:dyDescent="0.25">
      <c r="A6" s="3"/>
      <c r="B6" s="4"/>
      <c r="C6" s="4"/>
    </row>
    <row r="7" spans="1:3" x14ac:dyDescent="0.25">
      <c r="A7" s="3"/>
      <c r="B7" s="4"/>
      <c r="C7" s="4"/>
    </row>
    <row r="8" spans="1:3" x14ac:dyDescent="0.25">
      <c r="A8" s="3"/>
      <c r="B8" s="4"/>
      <c r="C8" s="4"/>
    </row>
    <row r="9" spans="1:3" x14ac:dyDescent="0.25">
      <c r="A9" s="3"/>
      <c r="B9" s="4"/>
      <c r="C9" s="4"/>
    </row>
    <row r="10" spans="1:3" x14ac:dyDescent="0.25">
      <c r="A10" s="3"/>
      <c r="B10" s="4"/>
      <c r="C10" s="4"/>
    </row>
    <row r="11" spans="1:3" x14ac:dyDescent="0.25">
      <c r="A11" s="3"/>
      <c r="B11" s="4"/>
      <c r="C11" s="4"/>
    </row>
    <row r="12" spans="1:3" x14ac:dyDescent="0.25">
      <c r="A12" s="3"/>
      <c r="B12" s="4"/>
      <c r="C12" s="4"/>
    </row>
    <row r="13" spans="1:3" x14ac:dyDescent="0.25">
      <c r="A13" s="3"/>
      <c r="B13" s="4"/>
      <c r="C13" s="4"/>
    </row>
    <row r="14" spans="1:3" x14ac:dyDescent="0.25">
      <c r="A14" s="3"/>
      <c r="B14" s="4"/>
      <c r="C14" s="4"/>
    </row>
    <row r="15" spans="1:3" x14ac:dyDescent="0.25">
      <c r="A15" s="3"/>
      <c r="B15" s="4"/>
      <c r="C15" s="4"/>
    </row>
    <row r="16" spans="1:3" s="5" customFormat="1" x14ac:dyDescent="0.25">
      <c r="A16" s="152" t="s">
        <v>635</v>
      </c>
      <c r="B16" s="153"/>
      <c r="C16" s="154"/>
    </row>
    <row r="17" spans="1:3" s="5" customFormat="1" x14ac:dyDescent="0.25">
      <c r="A17" s="145" t="s">
        <v>7</v>
      </c>
      <c r="B17" s="145" t="s">
        <v>9</v>
      </c>
      <c r="C17" s="145" t="s">
        <v>680</v>
      </c>
    </row>
    <row r="18" spans="1:3" s="5" customFormat="1" x14ac:dyDescent="0.25">
      <c r="A18" s="145"/>
      <c r="B18" s="145"/>
      <c r="C18" s="145"/>
    </row>
    <row r="19" spans="1:3" x14ac:dyDescent="0.25">
      <c r="A19" s="3" t="s">
        <v>354</v>
      </c>
      <c r="B19" s="4"/>
      <c r="C19" s="4" t="s">
        <v>751</v>
      </c>
    </row>
    <row r="20" spans="1:3" ht="24" x14ac:dyDescent="0.25">
      <c r="A20" s="3" t="s">
        <v>365</v>
      </c>
      <c r="B20" s="4"/>
      <c r="C20" s="4" t="s">
        <v>752</v>
      </c>
    </row>
    <row r="21" spans="1:3" x14ac:dyDescent="0.25">
      <c r="A21" s="3" t="s">
        <v>238</v>
      </c>
      <c r="B21" s="4"/>
      <c r="C21" s="4" t="s">
        <v>753</v>
      </c>
    </row>
    <row r="22" spans="1:3" x14ac:dyDescent="0.25">
      <c r="A22" s="3" t="s">
        <v>239</v>
      </c>
      <c r="B22" s="4"/>
      <c r="C22" s="4" t="s">
        <v>756</v>
      </c>
    </row>
    <row r="23" spans="1:3" ht="24" x14ac:dyDescent="0.25">
      <c r="A23" s="3" t="s">
        <v>241</v>
      </c>
      <c r="B23" s="4"/>
      <c r="C23" s="4" t="s">
        <v>757</v>
      </c>
    </row>
    <row r="24" spans="1:3" ht="24" x14ac:dyDescent="0.25">
      <c r="A24" s="3" t="s">
        <v>243</v>
      </c>
      <c r="B24" s="4"/>
      <c r="C24" s="4" t="s">
        <v>758</v>
      </c>
    </row>
    <row r="25" spans="1:3" ht="24" x14ac:dyDescent="0.25">
      <c r="A25" s="3"/>
      <c r="B25" s="4"/>
      <c r="C25" s="4" t="s">
        <v>759</v>
      </c>
    </row>
    <row r="26" spans="1:3" x14ac:dyDescent="0.25">
      <c r="A26" s="3"/>
      <c r="B26" s="4"/>
      <c r="C26" s="4"/>
    </row>
    <row r="27" spans="1:3" x14ac:dyDescent="0.25">
      <c r="A27" s="3"/>
      <c r="B27" s="4"/>
      <c r="C27" s="4"/>
    </row>
    <row r="28" spans="1:3" x14ac:dyDescent="0.25">
      <c r="A28" s="3"/>
      <c r="B28" s="4"/>
      <c r="C28" s="4"/>
    </row>
    <row r="29" spans="1:3" s="5" customFormat="1" x14ac:dyDescent="0.25">
      <c r="A29" s="6" t="s">
        <v>681</v>
      </c>
      <c r="B29" s="7"/>
      <c r="C29" s="8"/>
    </row>
    <row r="30" spans="1:3" s="5" customFormat="1" x14ac:dyDescent="0.25">
      <c r="A30" s="145" t="s">
        <v>7</v>
      </c>
      <c r="B30" s="156" t="s">
        <v>9</v>
      </c>
      <c r="C30" s="145" t="s">
        <v>680</v>
      </c>
    </row>
    <row r="31" spans="1:3" s="5" customFormat="1" x14ac:dyDescent="0.25">
      <c r="A31" s="145"/>
      <c r="B31" s="157"/>
      <c r="C31" s="145"/>
    </row>
    <row r="32" spans="1:3" x14ac:dyDescent="0.25">
      <c r="A32" s="3"/>
      <c r="B32" s="4"/>
      <c r="C32" s="4"/>
    </row>
    <row r="33" spans="1:3" x14ac:dyDescent="0.25">
      <c r="A33" s="3"/>
      <c r="B33" s="4"/>
      <c r="C33" s="4"/>
    </row>
    <row r="34" spans="1:3" s="5" customFormat="1" x14ac:dyDescent="0.25">
      <c r="A34" s="6" t="s">
        <v>682</v>
      </c>
      <c r="B34" s="7"/>
      <c r="C34" s="8"/>
    </row>
    <row r="35" spans="1:3" s="5" customFormat="1" x14ac:dyDescent="0.25">
      <c r="A35" s="145" t="s">
        <v>7</v>
      </c>
      <c r="B35" s="145" t="s">
        <v>9</v>
      </c>
      <c r="C35" s="145" t="s">
        <v>680</v>
      </c>
    </row>
    <row r="36" spans="1:3" s="5" customFormat="1" x14ac:dyDescent="0.25">
      <c r="A36" s="145"/>
      <c r="B36" s="145"/>
      <c r="C36" s="145"/>
    </row>
    <row r="37" spans="1:3" x14ac:dyDescent="0.25">
      <c r="A37" s="3"/>
      <c r="B37" s="4"/>
      <c r="C37" s="4"/>
    </row>
    <row r="38" spans="1:3" x14ac:dyDescent="0.25">
      <c r="A38" s="3"/>
      <c r="B38" s="4"/>
      <c r="C38" s="4"/>
    </row>
    <row r="39" spans="1:3" x14ac:dyDescent="0.25">
      <c r="A39" s="3"/>
      <c r="B39" s="4"/>
      <c r="C39" s="4"/>
    </row>
    <row r="40" spans="1:3" ht="22.5" customHeight="1" x14ac:dyDescent="0.25">
      <c r="A40" s="3"/>
      <c r="B40" s="4"/>
      <c r="C40" s="4"/>
    </row>
    <row r="41" spans="1:3" s="5" customFormat="1" x14ac:dyDescent="0.25">
      <c r="A41" s="152" t="s">
        <v>640</v>
      </c>
      <c r="B41" s="153"/>
      <c r="C41" s="154"/>
    </row>
    <row r="42" spans="1:3" s="5" customFormat="1" x14ac:dyDescent="0.25">
      <c r="A42" s="145" t="s">
        <v>7</v>
      </c>
      <c r="B42" s="145" t="s">
        <v>9</v>
      </c>
      <c r="C42" s="145" t="s">
        <v>680</v>
      </c>
    </row>
    <row r="43" spans="1:3" s="5" customFormat="1" x14ac:dyDescent="0.25">
      <c r="A43" s="145"/>
      <c r="B43" s="145"/>
      <c r="C43" s="145"/>
    </row>
    <row r="44" spans="1:3" x14ac:dyDescent="0.25">
      <c r="A44" s="3"/>
      <c r="B44" s="4"/>
      <c r="C44" s="4"/>
    </row>
    <row r="45" spans="1:3" x14ac:dyDescent="0.25">
      <c r="A45" s="3"/>
      <c r="B45" s="4"/>
      <c r="C45" s="4"/>
    </row>
    <row r="46" spans="1:3" x14ac:dyDescent="0.25">
      <c r="A46" s="3"/>
      <c r="B46" s="4"/>
      <c r="C46" s="4"/>
    </row>
    <row r="47" spans="1:3" x14ac:dyDescent="0.25">
      <c r="A47" s="3"/>
      <c r="B47" s="4"/>
      <c r="C47" s="4"/>
    </row>
  </sheetData>
  <mergeCells count="19">
    <mergeCell ref="A16:C16"/>
    <mergeCell ref="A1:C2"/>
    <mergeCell ref="A3:C3"/>
    <mergeCell ref="A4:A5"/>
    <mergeCell ref="B4:B5"/>
    <mergeCell ref="C4:C5"/>
    <mergeCell ref="A17:A18"/>
    <mergeCell ref="B17:B18"/>
    <mergeCell ref="C17:C18"/>
    <mergeCell ref="A30:A31"/>
    <mergeCell ref="B30:B31"/>
    <mergeCell ref="C30:C31"/>
    <mergeCell ref="A35:A36"/>
    <mergeCell ref="B35:B36"/>
    <mergeCell ref="C35:C36"/>
    <mergeCell ref="A41:C41"/>
    <mergeCell ref="A42:A43"/>
    <mergeCell ref="B42:B43"/>
    <mergeCell ref="C42:C43"/>
  </mergeCells>
  <printOptions horizontalCentered="1" verticalCentered="1"/>
  <pageMargins left="0.11811023622047245" right="0.11811023622047245" top="0.19685039370078741" bottom="0.19685039370078741" header="0.31496062992125984" footer="0.31496062992125984"/>
  <pageSetup paperSize="9" scale="6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27"/>
  <sheetViews>
    <sheetView workbookViewId="0">
      <selection activeCell="D11" sqref="D11"/>
    </sheetView>
  </sheetViews>
  <sheetFormatPr defaultRowHeight="15" x14ac:dyDescent="0.25"/>
  <cols>
    <col min="1" max="1" width="24.7109375" bestFit="1" customWidth="1"/>
    <col min="2" max="2" width="18.85546875" bestFit="1" customWidth="1"/>
    <col min="3" max="3" width="31.5703125" bestFit="1" customWidth="1"/>
    <col min="7" max="8" width="17.140625" customWidth="1"/>
    <col min="9" max="10" width="10.7109375" customWidth="1"/>
    <col min="11" max="11" width="7.7109375" customWidth="1"/>
    <col min="12" max="12" width="10.7109375" customWidth="1"/>
    <col min="13" max="13" width="7.7109375" customWidth="1"/>
    <col min="14" max="14" width="10.7109375" customWidth="1"/>
    <col min="15" max="15" width="7.7109375" customWidth="1"/>
    <col min="16" max="16" width="10.7109375" customWidth="1"/>
    <col min="17" max="17" width="7.7109375" customWidth="1"/>
  </cols>
  <sheetData>
    <row r="2" spans="1:17" ht="15.75" thickBot="1" x14ac:dyDescent="0.3">
      <c r="A2" s="10" t="s">
        <v>15</v>
      </c>
      <c r="B2" t="s">
        <v>700</v>
      </c>
    </row>
    <row r="3" spans="1:17" ht="15.75" thickBot="1" x14ac:dyDescent="0.3">
      <c r="G3" s="163" t="s">
        <v>701</v>
      </c>
      <c r="H3" s="164"/>
      <c r="I3" s="160" t="s">
        <v>702</v>
      </c>
      <c r="J3" s="161"/>
      <c r="K3" s="161"/>
      <c r="L3" s="161"/>
      <c r="M3" s="161"/>
      <c r="N3" s="161"/>
      <c r="O3" s="161"/>
      <c r="P3" s="161"/>
      <c r="Q3" s="162"/>
    </row>
    <row r="4" spans="1:17" ht="24" x14ac:dyDescent="0.25">
      <c r="A4" s="10" t="s">
        <v>697</v>
      </c>
      <c r="B4" t="s">
        <v>699</v>
      </c>
      <c r="G4" s="165"/>
      <c r="H4" s="166"/>
      <c r="I4" s="19" t="s">
        <v>710</v>
      </c>
      <c r="J4" s="15" t="s">
        <v>703</v>
      </c>
      <c r="K4" s="16" t="s">
        <v>712</v>
      </c>
      <c r="L4" s="15" t="s">
        <v>711</v>
      </c>
      <c r="M4" s="16" t="s">
        <v>712</v>
      </c>
      <c r="N4" s="15" t="s">
        <v>401</v>
      </c>
      <c r="O4" s="16" t="s">
        <v>712</v>
      </c>
      <c r="P4" s="15" t="s">
        <v>414</v>
      </c>
      <c r="Q4" s="16" t="s">
        <v>712</v>
      </c>
    </row>
    <row r="5" spans="1:17" x14ac:dyDescent="0.25">
      <c r="A5" s="11" t="s">
        <v>721</v>
      </c>
      <c r="B5" s="12">
        <v>3</v>
      </c>
      <c r="G5" s="167" t="s">
        <v>704</v>
      </c>
      <c r="H5" s="168"/>
      <c r="I5" s="20">
        <v>2</v>
      </c>
      <c r="J5" s="17">
        <v>0</v>
      </c>
      <c r="K5" s="13">
        <f t="shared" ref="K5:K10" si="0">J5/$I5</f>
        <v>0</v>
      </c>
      <c r="L5" s="17">
        <v>2</v>
      </c>
      <c r="M5" s="13">
        <f>L5/$I5</f>
        <v>1</v>
      </c>
      <c r="N5" s="17">
        <v>0</v>
      </c>
      <c r="O5" s="13">
        <f t="shared" ref="O5:O10" si="1">N5/$I5</f>
        <v>0</v>
      </c>
      <c r="P5" s="17">
        <v>0</v>
      </c>
      <c r="Q5" s="13">
        <f t="shared" ref="Q5:Q10" si="2">P5/$I5</f>
        <v>0</v>
      </c>
    </row>
    <row r="6" spans="1:17" ht="15" customHeight="1" x14ac:dyDescent="0.25">
      <c r="A6" s="22" t="s">
        <v>412</v>
      </c>
      <c r="B6" s="12">
        <v>1</v>
      </c>
      <c r="G6" s="167" t="s">
        <v>705</v>
      </c>
      <c r="H6" s="168"/>
      <c r="I6" s="20">
        <v>41</v>
      </c>
      <c r="J6" s="17">
        <v>15</v>
      </c>
      <c r="K6" s="13">
        <f t="shared" si="0"/>
        <v>0.36585365853658536</v>
      </c>
      <c r="L6" s="17">
        <v>19</v>
      </c>
      <c r="M6" s="13">
        <f>L6/I6</f>
        <v>0.46341463414634149</v>
      </c>
      <c r="N6" s="17">
        <v>2</v>
      </c>
      <c r="O6" s="13">
        <f t="shared" si="1"/>
        <v>4.878048780487805E-2</v>
      </c>
      <c r="P6" s="17">
        <v>5</v>
      </c>
      <c r="Q6" s="13">
        <f t="shared" si="2"/>
        <v>0.12195121951219512</v>
      </c>
    </row>
    <row r="7" spans="1:17" ht="15" customHeight="1" x14ac:dyDescent="0.25">
      <c r="A7" s="22" t="s">
        <v>393</v>
      </c>
      <c r="B7" s="12">
        <v>1</v>
      </c>
      <c r="G7" s="167" t="s">
        <v>706</v>
      </c>
      <c r="H7" s="168"/>
      <c r="I7" s="20">
        <v>80</v>
      </c>
      <c r="J7" s="17">
        <v>14</v>
      </c>
      <c r="K7" s="13">
        <f t="shared" si="0"/>
        <v>0.17499999999999999</v>
      </c>
      <c r="L7" s="17">
        <v>29</v>
      </c>
      <c r="M7" s="13">
        <f>L7/I7</f>
        <v>0.36249999999999999</v>
      </c>
      <c r="N7" s="17">
        <v>10</v>
      </c>
      <c r="O7" s="13">
        <f t="shared" si="1"/>
        <v>0.125</v>
      </c>
      <c r="P7" s="17">
        <v>27</v>
      </c>
      <c r="Q7" s="13">
        <f t="shared" si="2"/>
        <v>0.33750000000000002</v>
      </c>
    </row>
    <row r="8" spans="1:17" ht="15" customHeight="1" x14ac:dyDescent="0.25">
      <c r="A8" s="22" t="s">
        <v>414</v>
      </c>
      <c r="B8" s="12">
        <v>1</v>
      </c>
      <c r="G8" s="167" t="s">
        <v>707</v>
      </c>
      <c r="H8" s="168"/>
      <c r="I8" s="20">
        <v>38</v>
      </c>
      <c r="J8" s="17">
        <v>14</v>
      </c>
      <c r="K8" s="13">
        <f t="shared" si="0"/>
        <v>0.36842105263157893</v>
      </c>
      <c r="L8" s="17">
        <v>13</v>
      </c>
      <c r="M8" s="13">
        <f>L8/I8</f>
        <v>0.34210526315789475</v>
      </c>
      <c r="N8" s="17">
        <v>6</v>
      </c>
      <c r="O8" s="13">
        <f t="shared" si="1"/>
        <v>0.15789473684210525</v>
      </c>
      <c r="P8" s="17">
        <v>5</v>
      </c>
      <c r="Q8" s="13">
        <f t="shared" si="2"/>
        <v>0.13157894736842105</v>
      </c>
    </row>
    <row r="9" spans="1:17" ht="15" customHeight="1" x14ac:dyDescent="0.25">
      <c r="A9" s="11" t="s">
        <v>716</v>
      </c>
      <c r="B9" s="12">
        <v>41</v>
      </c>
      <c r="G9" s="167" t="s">
        <v>708</v>
      </c>
      <c r="H9" s="168"/>
      <c r="I9" s="20">
        <v>3</v>
      </c>
      <c r="J9" s="17">
        <v>1</v>
      </c>
      <c r="K9" s="13">
        <f t="shared" si="0"/>
        <v>0.33333333333333331</v>
      </c>
      <c r="L9" s="17">
        <v>1</v>
      </c>
      <c r="M9" s="13">
        <f>L9/I9</f>
        <v>0.33333333333333331</v>
      </c>
      <c r="N9" s="17">
        <v>0</v>
      </c>
      <c r="O9" s="13">
        <f t="shared" si="1"/>
        <v>0</v>
      </c>
      <c r="P9" s="17">
        <v>1</v>
      </c>
      <c r="Q9" s="13">
        <f t="shared" si="2"/>
        <v>0.33333333333333331</v>
      </c>
    </row>
    <row r="10" spans="1:17" ht="15.75" thickBot="1" x14ac:dyDescent="0.3">
      <c r="A10" s="22" t="s">
        <v>412</v>
      </c>
      <c r="B10" s="12">
        <v>15</v>
      </c>
      <c r="G10" s="158" t="s">
        <v>709</v>
      </c>
      <c r="H10" s="159"/>
      <c r="I10" s="21">
        <f>SUM(I5:I9)</f>
        <v>164</v>
      </c>
      <c r="J10" s="18">
        <f>SUM(J5:J9)</f>
        <v>44</v>
      </c>
      <c r="K10" s="14">
        <f t="shared" si="0"/>
        <v>0.26829268292682928</v>
      </c>
      <c r="L10" s="18">
        <f>SUM(L5:L9)</f>
        <v>64</v>
      </c>
      <c r="M10" s="14">
        <f>L10/I10</f>
        <v>0.3902439024390244</v>
      </c>
      <c r="N10" s="18">
        <f>SUM(N5:N9)</f>
        <v>18</v>
      </c>
      <c r="O10" s="14">
        <f t="shared" si="1"/>
        <v>0.10975609756097561</v>
      </c>
      <c r="P10" s="18">
        <f>SUM(P5:P9)</f>
        <v>38</v>
      </c>
      <c r="Q10" s="14">
        <f t="shared" si="2"/>
        <v>0.23170731707317074</v>
      </c>
    </row>
    <row r="11" spans="1:17" x14ac:dyDescent="0.25">
      <c r="A11" s="22" t="s">
        <v>393</v>
      </c>
      <c r="B11" s="12">
        <v>19</v>
      </c>
    </row>
    <row r="12" spans="1:17" x14ac:dyDescent="0.25">
      <c r="A12" s="22" t="s">
        <v>524</v>
      </c>
      <c r="B12" s="12">
        <v>1</v>
      </c>
    </row>
    <row r="13" spans="1:17" x14ac:dyDescent="0.25">
      <c r="A13" s="22" t="s">
        <v>414</v>
      </c>
      <c r="B13" s="12">
        <v>4</v>
      </c>
    </row>
    <row r="14" spans="1:17" x14ac:dyDescent="0.25">
      <c r="A14" s="22" t="s">
        <v>401</v>
      </c>
      <c r="B14" s="12">
        <v>2</v>
      </c>
    </row>
    <row r="15" spans="1:17" ht="15" customHeight="1" x14ac:dyDescent="0.25">
      <c r="A15" s="11" t="s">
        <v>722</v>
      </c>
      <c r="B15" s="12">
        <v>2</v>
      </c>
    </row>
    <row r="16" spans="1:17" ht="15" customHeight="1" x14ac:dyDescent="0.25">
      <c r="A16" s="22" t="s">
        <v>393</v>
      </c>
      <c r="B16" s="12">
        <v>2</v>
      </c>
    </row>
    <row r="17" spans="1:2" ht="15" customHeight="1" x14ac:dyDescent="0.25">
      <c r="A17" s="11" t="s">
        <v>715</v>
      </c>
      <c r="B17" s="12">
        <v>80</v>
      </c>
    </row>
    <row r="18" spans="1:2" ht="15" customHeight="1" x14ac:dyDescent="0.25">
      <c r="A18" s="22" t="s">
        <v>412</v>
      </c>
      <c r="B18" s="12">
        <v>14</v>
      </c>
    </row>
    <row r="19" spans="1:2" ht="15" customHeight="1" x14ac:dyDescent="0.25">
      <c r="A19" s="22" t="s">
        <v>393</v>
      </c>
      <c r="B19" s="12">
        <v>29</v>
      </c>
    </row>
    <row r="20" spans="1:2" ht="15" customHeight="1" x14ac:dyDescent="0.25">
      <c r="A20" s="22" t="s">
        <v>414</v>
      </c>
      <c r="B20" s="12">
        <v>27</v>
      </c>
    </row>
    <row r="21" spans="1:2" x14ac:dyDescent="0.25">
      <c r="A21" s="22" t="s">
        <v>401</v>
      </c>
      <c r="B21" s="12">
        <v>10</v>
      </c>
    </row>
    <row r="22" spans="1:2" x14ac:dyDescent="0.25">
      <c r="A22" s="11" t="s">
        <v>720</v>
      </c>
      <c r="B22" s="12">
        <v>38</v>
      </c>
    </row>
    <row r="23" spans="1:2" x14ac:dyDescent="0.25">
      <c r="A23" s="22" t="s">
        <v>412</v>
      </c>
      <c r="B23" s="12">
        <v>14</v>
      </c>
    </row>
    <row r="24" spans="1:2" x14ac:dyDescent="0.25">
      <c r="A24" s="22" t="s">
        <v>393</v>
      </c>
      <c r="B24" s="12">
        <v>13</v>
      </c>
    </row>
    <row r="25" spans="1:2" x14ac:dyDescent="0.25">
      <c r="A25" s="22" t="s">
        <v>414</v>
      </c>
      <c r="B25" s="12">
        <v>6</v>
      </c>
    </row>
    <row r="26" spans="1:2" x14ac:dyDescent="0.25">
      <c r="A26" s="22" t="s">
        <v>401</v>
      </c>
      <c r="B26" s="12">
        <v>5</v>
      </c>
    </row>
    <row r="27" spans="1:2" x14ac:dyDescent="0.25">
      <c r="A27" s="11" t="s">
        <v>698</v>
      </c>
      <c r="B27" s="12">
        <v>164</v>
      </c>
    </row>
  </sheetData>
  <mergeCells count="8">
    <mergeCell ref="G10:H10"/>
    <mergeCell ref="I3:Q3"/>
    <mergeCell ref="G3:H4"/>
    <mergeCell ref="G5:H5"/>
    <mergeCell ref="G6:H6"/>
    <mergeCell ref="G7:H7"/>
    <mergeCell ref="G8:H8"/>
    <mergeCell ref="G9:H9"/>
  </mergeCells>
  <pageMargins left="0.511811024" right="0.511811024" top="0.78740157499999996" bottom="0.78740157499999996" header="0.31496062000000002" footer="0.31496062000000002"/>
  <pageSetup paperSize="9" orientation="portrait" r:id="rId2"/>
  <ignoredErrors>
    <ignoredError sqref="K10:P10"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election activeCell="B23" sqref="B23"/>
    </sheetView>
  </sheetViews>
  <sheetFormatPr defaultRowHeight="15" x14ac:dyDescent="0.25"/>
  <cols>
    <col min="1" max="1" width="46.7109375" customWidth="1"/>
    <col min="2" max="2" width="19.85546875" customWidth="1"/>
  </cols>
  <sheetData>
    <row r="1" spans="1:2" x14ac:dyDescent="0.25">
      <c r="A1" s="10" t="s">
        <v>1006</v>
      </c>
      <c r="B1" t="s">
        <v>1016</v>
      </c>
    </row>
    <row r="2" spans="1:2" x14ac:dyDescent="0.25">
      <c r="A2" s="10" t="s">
        <v>23</v>
      </c>
      <c r="B2" t="s">
        <v>1016</v>
      </c>
    </row>
    <row r="3" spans="1:2" x14ac:dyDescent="0.25">
      <c r="A3" s="10" t="s">
        <v>15</v>
      </c>
      <c r="B3" s="70">
        <v>1</v>
      </c>
    </row>
    <row r="5" spans="1:2" ht="30" x14ac:dyDescent="0.25">
      <c r="A5" s="72" t="s">
        <v>1019</v>
      </c>
      <c r="B5" s="73" t="s">
        <v>1049</v>
      </c>
    </row>
    <row r="6" spans="1:2" x14ac:dyDescent="0.25">
      <c r="A6" t="s">
        <v>569</v>
      </c>
      <c r="B6" s="71">
        <v>9965.029999999997</v>
      </c>
    </row>
    <row r="7" spans="1:2" x14ac:dyDescent="0.25">
      <c r="A7" t="s">
        <v>610</v>
      </c>
      <c r="B7" s="71">
        <v>3144.9999999999995</v>
      </c>
    </row>
    <row r="8" spans="1:2" x14ac:dyDescent="0.25">
      <c r="A8" t="s">
        <v>1030</v>
      </c>
      <c r="B8" s="71">
        <v>1398.37</v>
      </c>
    </row>
    <row r="9" spans="1:2" x14ac:dyDescent="0.25">
      <c r="A9" t="s">
        <v>1028</v>
      </c>
      <c r="B9" s="71">
        <v>7381.1999999999989</v>
      </c>
    </row>
    <row r="10" spans="1:2" x14ac:dyDescent="0.25">
      <c r="A10" t="s">
        <v>1033</v>
      </c>
      <c r="B10" s="71">
        <v>5396.7600000000011</v>
      </c>
    </row>
    <row r="11" spans="1:2" x14ac:dyDescent="0.25">
      <c r="A11" t="s">
        <v>1032</v>
      </c>
      <c r="B11" s="71">
        <v>28785.040000000005</v>
      </c>
    </row>
    <row r="12" spans="1:2" x14ac:dyDescent="0.25">
      <c r="A12" t="s">
        <v>1034</v>
      </c>
      <c r="B12" s="71">
        <v>2006.0599999999997</v>
      </c>
    </row>
    <row r="13" spans="1:2" x14ac:dyDescent="0.25">
      <c r="A13" t="s">
        <v>1031</v>
      </c>
      <c r="B13" s="71">
        <v>16638.690000000002</v>
      </c>
    </row>
    <row r="14" spans="1:2" x14ac:dyDescent="0.25">
      <c r="A14" t="s">
        <v>1029</v>
      </c>
      <c r="B14" s="71">
        <v>3506.19</v>
      </c>
    </row>
    <row r="15" spans="1:2" x14ac:dyDescent="0.25">
      <c r="A15" t="s">
        <v>1027</v>
      </c>
      <c r="B15" s="71">
        <v>112438.43</v>
      </c>
    </row>
    <row r="16" spans="1:2" x14ac:dyDescent="0.25">
      <c r="A16" t="s">
        <v>698</v>
      </c>
      <c r="B16" s="71">
        <v>190660.77000000002</v>
      </c>
    </row>
  </sheetData>
  <pageMargins left="0.511811024" right="0.511811024" top="0.78740157499999996" bottom="0.78740157499999996" header="0.31496062000000002" footer="0.31496062000000002"/>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topLeftCell="A13" workbookViewId="0">
      <selection activeCell="B23" sqref="B23"/>
    </sheetView>
  </sheetViews>
  <sheetFormatPr defaultColWidth="9.140625" defaultRowHeight="12.75" x14ac:dyDescent="0.2"/>
  <cols>
    <col min="1" max="1" width="47.7109375" style="45" bestFit="1" customWidth="1"/>
    <col min="2" max="2" width="22.7109375" style="45" bestFit="1" customWidth="1"/>
    <col min="3" max="3" width="14.7109375" style="57" customWidth="1"/>
    <col min="4" max="16384" width="9.140625" style="45"/>
  </cols>
  <sheetData>
    <row r="1" spans="1:3" ht="31.5" x14ac:dyDescent="0.2">
      <c r="A1" s="46" t="s">
        <v>1037</v>
      </c>
      <c r="B1" s="47" t="s">
        <v>1045</v>
      </c>
      <c r="C1" s="46" t="s">
        <v>1043</v>
      </c>
    </row>
    <row r="2" spans="1:3" ht="15.75" x14ac:dyDescent="0.25">
      <c r="A2" s="49" t="s">
        <v>1010</v>
      </c>
      <c r="B2" s="48">
        <v>15000</v>
      </c>
      <c r="C2" s="55">
        <f>B2/$B$28</f>
        <v>7.4999999999999997E-2</v>
      </c>
    </row>
    <row r="3" spans="1:3" ht="15" x14ac:dyDescent="0.2">
      <c r="A3" s="50" t="s">
        <v>393</v>
      </c>
      <c r="B3" s="51">
        <v>11853.93</v>
      </c>
      <c r="C3" s="56">
        <f>B3/$B$2</f>
        <v>0.79026200000000002</v>
      </c>
    </row>
    <row r="4" spans="1:3" ht="15" x14ac:dyDescent="0.2">
      <c r="A4" s="50" t="s">
        <v>1044</v>
      </c>
      <c r="B4" s="51">
        <f>B2-B3</f>
        <v>3146.0699999999997</v>
      </c>
      <c r="C4" s="56">
        <f>B4/$B$2</f>
        <v>0.20973799999999998</v>
      </c>
    </row>
    <row r="5" spans="1:3" ht="15.75" x14ac:dyDescent="0.25">
      <c r="A5" s="49" t="s">
        <v>1011</v>
      </c>
      <c r="B5" s="48">
        <v>18250</v>
      </c>
      <c r="C5" s="55">
        <f>B5/$B$28</f>
        <v>9.1249999999999998E-2</v>
      </c>
    </row>
    <row r="6" spans="1:3" ht="15" x14ac:dyDescent="0.2">
      <c r="A6" s="50" t="s">
        <v>412</v>
      </c>
      <c r="B6" s="51">
        <v>10216.02</v>
      </c>
      <c r="C6" s="56">
        <f>B6/$B$5</f>
        <v>0.55978191780821918</v>
      </c>
    </row>
    <row r="7" spans="1:3" ht="15" x14ac:dyDescent="0.2">
      <c r="A7" s="50" t="s">
        <v>393</v>
      </c>
      <c r="B7" s="51">
        <v>7398.1199999999981</v>
      </c>
      <c r="C7" s="56">
        <f>B7/$B$5</f>
        <v>0.40537643835616427</v>
      </c>
    </row>
    <row r="8" spans="1:3" ht="15" x14ac:dyDescent="0.2">
      <c r="A8" s="50" t="s">
        <v>414</v>
      </c>
      <c r="B8" s="51">
        <v>351.14</v>
      </c>
      <c r="C8" s="56">
        <f>B8/$B$5</f>
        <v>1.924054794520548E-2</v>
      </c>
    </row>
    <row r="9" spans="1:3" ht="15" x14ac:dyDescent="0.2">
      <c r="A9" s="50" t="s">
        <v>1044</v>
      </c>
      <c r="B9" s="51">
        <f>B5-SUM(B6:B8)</f>
        <v>284.72000000000116</v>
      </c>
      <c r="C9" s="56">
        <f>B9/$B$5</f>
        <v>1.5601095890411023E-2</v>
      </c>
    </row>
    <row r="10" spans="1:3" ht="15.75" x14ac:dyDescent="0.25">
      <c r="A10" s="49" t="s">
        <v>1012</v>
      </c>
      <c r="B10" s="48">
        <v>135750</v>
      </c>
      <c r="C10" s="55">
        <f>B10/$B$28</f>
        <v>0.67874999999999996</v>
      </c>
    </row>
    <row r="11" spans="1:3" ht="15" x14ac:dyDescent="0.2">
      <c r="A11" s="50" t="s">
        <v>412</v>
      </c>
      <c r="B11" s="51">
        <v>10283.069999999998</v>
      </c>
      <c r="C11" s="56">
        <f>B11/$B$10</f>
        <v>7.5750055248618775E-2</v>
      </c>
    </row>
    <row r="12" spans="1:3" ht="15" x14ac:dyDescent="0.2">
      <c r="A12" s="50" t="s">
        <v>393</v>
      </c>
      <c r="B12" s="51">
        <v>77823.75</v>
      </c>
      <c r="C12" s="56">
        <f>B12/$B$10</f>
        <v>0.57328729281767954</v>
      </c>
    </row>
    <row r="13" spans="1:3" ht="15" x14ac:dyDescent="0.2">
      <c r="A13" s="50" t="s">
        <v>401</v>
      </c>
      <c r="B13" s="51">
        <v>17542.809999999994</v>
      </c>
      <c r="C13" s="56">
        <f>B13/$B$10</f>
        <v>0.12922880294659295</v>
      </c>
    </row>
    <row r="14" spans="1:3" ht="15" x14ac:dyDescent="0.2">
      <c r="A14" s="50" t="s">
        <v>414</v>
      </c>
      <c r="B14" s="51">
        <v>22372.409999999996</v>
      </c>
      <c r="C14" s="56">
        <f>B14/$B$10</f>
        <v>0.16480596685082871</v>
      </c>
    </row>
    <row r="15" spans="1:3" ht="15" x14ac:dyDescent="0.2">
      <c r="A15" s="50" t="s">
        <v>1044</v>
      </c>
      <c r="B15" s="51">
        <f>B10-SUM(B11:B14)</f>
        <v>7727.960000000021</v>
      </c>
      <c r="C15" s="56">
        <f>B15/$B$10</f>
        <v>5.6927882136280084E-2</v>
      </c>
    </row>
    <row r="16" spans="1:3" ht="15.75" x14ac:dyDescent="0.25">
      <c r="A16" s="49" t="s">
        <v>1013</v>
      </c>
      <c r="B16" s="48">
        <v>15000</v>
      </c>
      <c r="C16" s="55">
        <f>B16/$B$28</f>
        <v>7.4999999999999997E-2</v>
      </c>
    </row>
    <row r="17" spans="1:3" ht="15" x14ac:dyDescent="0.2">
      <c r="A17" s="50" t="s">
        <v>412</v>
      </c>
      <c r="B17" s="51">
        <v>2415.77</v>
      </c>
      <c r="C17" s="56">
        <f>B17/$B$16</f>
        <v>0.16105133333333332</v>
      </c>
    </row>
    <row r="18" spans="1:3" ht="15" x14ac:dyDescent="0.2">
      <c r="A18" s="50" t="s">
        <v>393</v>
      </c>
      <c r="B18" s="51">
        <v>3937.83</v>
      </c>
      <c r="C18" s="56">
        <f>B18/$B$16</f>
        <v>0.26252199999999998</v>
      </c>
    </row>
    <row r="19" spans="1:3" ht="15" x14ac:dyDescent="0.2">
      <c r="A19" s="50" t="s">
        <v>401</v>
      </c>
      <c r="B19" s="51">
        <v>2907.6000000000004</v>
      </c>
      <c r="C19" s="56">
        <f>B19/$B$16</f>
        <v>0.19384000000000001</v>
      </c>
    </row>
    <row r="20" spans="1:3" ht="15" x14ac:dyDescent="0.2">
      <c r="A20" s="50" t="s">
        <v>414</v>
      </c>
      <c r="B20" s="51">
        <v>5156.1799999999994</v>
      </c>
      <c r="C20" s="56">
        <f>B20/$B$16</f>
        <v>0.34374533333333329</v>
      </c>
    </row>
    <row r="21" spans="1:3" ht="15" x14ac:dyDescent="0.2">
      <c r="A21" s="50" t="s">
        <v>1044</v>
      </c>
      <c r="B21" s="51">
        <f>B16-SUM(B17:B19)</f>
        <v>5738.7999999999993</v>
      </c>
      <c r="C21" s="56">
        <f>B21/$B$16</f>
        <v>0.38258666666666663</v>
      </c>
    </row>
    <row r="22" spans="1:3" ht="15.75" x14ac:dyDescent="0.25">
      <c r="A22" s="49" t="s">
        <v>1014</v>
      </c>
      <c r="B22" s="48">
        <v>216.51</v>
      </c>
      <c r="C22" s="55">
        <f>B22/$B$28</f>
        <v>1.08255E-3</v>
      </c>
    </row>
    <row r="23" spans="1:3" ht="15" x14ac:dyDescent="0.2">
      <c r="A23" s="50" t="s">
        <v>393</v>
      </c>
      <c r="B23" s="51">
        <v>216.51</v>
      </c>
      <c r="C23" s="56">
        <f>B23/$B$22</f>
        <v>1</v>
      </c>
    </row>
    <row r="24" spans="1:3" ht="15.75" x14ac:dyDescent="0.25">
      <c r="A24" s="49" t="s">
        <v>1015</v>
      </c>
      <c r="B24" s="48">
        <v>783.49</v>
      </c>
      <c r="C24" s="55">
        <f>B24/$B$28</f>
        <v>3.9174500000000003E-3</v>
      </c>
    </row>
    <row r="25" spans="1:3" ht="15" x14ac:dyDescent="0.2">
      <c r="A25" s="50" t="s">
        <v>412</v>
      </c>
      <c r="B25" s="51">
        <v>23.16</v>
      </c>
      <c r="C25" s="56">
        <f>B25/$B$24</f>
        <v>2.9560045437720967E-2</v>
      </c>
    </row>
    <row r="26" spans="1:3" ht="15" x14ac:dyDescent="0.2">
      <c r="A26" s="50" t="s">
        <v>414</v>
      </c>
      <c r="B26" s="51">
        <v>760.33</v>
      </c>
      <c r="C26" s="56">
        <f>B26/$B$24</f>
        <v>0.97043995456227905</v>
      </c>
    </row>
    <row r="27" spans="1:3" ht="15.75" x14ac:dyDescent="0.25">
      <c r="A27" s="49" t="s">
        <v>1042</v>
      </c>
      <c r="B27" s="48">
        <v>15000</v>
      </c>
      <c r="C27" s="55">
        <f>B27/$B$28</f>
        <v>7.4999999999999997E-2</v>
      </c>
    </row>
    <row r="28" spans="1:3" ht="15.75" x14ac:dyDescent="0.25">
      <c r="A28" s="52" t="s">
        <v>698</v>
      </c>
      <c r="B28" s="53">
        <f>SUM(B2,B5,B10,B16,B22,B24,B27)</f>
        <v>200000</v>
      </c>
      <c r="C28" s="54">
        <f>SUM(C2,C5,C10,C16,C22,C24,C27)</f>
        <v>0.99999999999999989</v>
      </c>
    </row>
  </sheetData>
  <pageMargins left="0.511811024" right="0.511811024" top="0.78740157499999996" bottom="0.78740157499999996" header="0.31496062000000002" footer="0.31496062000000002"/>
  <pageSetup paperSize="9" orientation="portrait" r:id="rId1"/>
  <ignoredErrors>
    <ignoredError sqref="C23" 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23" sqref="B23"/>
    </sheetView>
  </sheetViews>
  <sheetFormatPr defaultRowHeight="15" x14ac:dyDescent="0.25"/>
  <cols>
    <col min="1" max="1" width="48.7109375" customWidth="1"/>
    <col min="2" max="2" width="17.5703125" bestFit="1" customWidth="1"/>
  </cols>
  <sheetData>
    <row r="1" spans="1:2" ht="15.75" x14ac:dyDescent="0.25">
      <c r="A1" s="46" t="s">
        <v>1046</v>
      </c>
      <c r="B1" s="46" t="s">
        <v>1047</v>
      </c>
    </row>
    <row r="2" spans="1:2" ht="15.75" x14ac:dyDescent="0.25">
      <c r="A2" s="58" t="s">
        <v>1038</v>
      </c>
      <c r="B2" s="48">
        <f>SUM(B3)</f>
        <v>1742825.54</v>
      </c>
    </row>
    <row r="3" spans="1:2" ht="15.75" x14ac:dyDescent="0.25">
      <c r="A3" s="50" t="s">
        <v>704</v>
      </c>
      <c r="B3" s="51">
        <v>1742825.54</v>
      </c>
    </row>
    <row r="4" spans="1:2" ht="15.75" customHeight="1" x14ac:dyDescent="0.25">
      <c r="A4" s="59" t="s">
        <v>1039</v>
      </c>
      <c r="B4" s="48">
        <f>SUM(B5:B7)</f>
        <v>15941523.576794287</v>
      </c>
    </row>
    <row r="5" spans="1:2" ht="15.75" customHeight="1" x14ac:dyDescent="0.25">
      <c r="A5" s="50" t="s">
        <v>705</v>
      </c>
      <c r="B5" s="51">
        <v>1465627.1999999997</v>
      </c>
    </row>
    <row r="6" spans="1:2" ht="15.75" customHeight="1" x14ac:dyDescent="0.25">
      <c r="A6" s="50" t="s">
        <v>706</v>
      </c>
      <c r="B6" s="51">
        <v>13601289.696794288</v>
      </c>
    </row>
    <row r="7" spans="1:2" ht="15.75" customHeight="1" x14ac:dyDescent="0.25">
      <c r="A7" s="50" t="s">
        <v>707</v>
      </c>
      <c r="B7" s="51">
        <v>874606.67999999993</v>
      </c>
    </row>
    <row r="8" spans="1:2" ht="15.75" x14ac:dyDescent="0.25">
      <c r="A8" s="58" t="s">
        <v>1040</v>
      </c>
      <c r="B8" s="48">
        <f>SUM(B9)</f>
        <v>58856.62</v>
      </c>
    </row>
    <row r="9" spans="1:2" ht="15.75" x14ac:dyDescent="0.25">
      <c r="A9" s="50" t="s">
        <v>1041</v>
      </c>
      <c r="B9" s="51">
        <v>58856.62</v>
      </c>
    </row>
    <row r="10" spans="1:2" ht="15.75" x14ac:dyDescent="0.25">
      <c r="A10" s="46" t="s">
        <v>698</v>
      </c>
      <c r="B10" s="53">
        <v>17743205.736794289</v>
      </c>
    </row>
  </sheetData>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8</vt:i4>
      </vt:variant>
    </vt:vector>
  </HeadingPairs>
  <TitlesOfParts>
    <vt:vector size="19" baseType="lpstr">
      <vt:lpstr>9ºPlano de Aquisições</vt:lpstr>
      <vt:lpstr>9ºPAinterno</vt:lpstr>
      <vt:lpstr>Folha Comentários - Novas Aquis</vt:lpstr>
      <vt:lpstr>Folha de Comentários Modificaçõ</vt:lpstr>
      <vt:lpstr>Folha de Comentários Cance</vt:lpstr>
      <vt:lpstr>Planilha2</vt:lpstr>
      <vt:lpstr>Planilha4</vt:lpstr>
      <vt:lpstr>Planilha1</vt:lpstr>
      <vt:lpstr>Planilha3</vt:lpstr>
      <vt:lpstr>Planilha4 (2)</vt:lpstr>
      <vt:lpstr>Curva ABC</vt:lpstr>
      <vt:lpstr>'9ºPAinterno'!Area_de_impressao</vt:lpstr>
      <vt:lpstr>'9ºPlano de Aquisições'!Area_de_impressao</vt:lpstr>
      <vt:lpstr>'Curva ABC'!Area_de_impressao</vt:lpstr>
      <vt:lpstr>'Folha Comentários - Novas Aquis'!Area_de_impressao</vt:lpstr>
      <vt:lpstr>'Folha de Comentários Cance'!Area_de_impressao</vt:lpstr>
      <vt:lpstr>'Folha de Comentários Modificaçõ'!Area_de_impressao</vt:lpstr>
      <vt:lpstr>'9ºPAinterno'!Titulos_de_impressao</vt:lpstr>
      <vt:lpstr>'9ºPlano de Aquisições'!Titulos_de_impressao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Marcio Giovanni Alves Cabral</dc:creator>
  <cp:lastModifiedBy>Nilce Helena Cordeiro Gondim</cp:lastModifiedBy>
  <cp:lastPrinted>2018-08-01T19:48:10Z</cp:lastPrinted>
  <dcterms:created xsi:type="dcterms:W3CDTF">2018-06-04T18:53:11Z</dcterms:created>
  <dcterms:modified xsi:type="dcterms:W3CDTF">2018-10-29T19:19:19Z</dcterms:modified>
</cp:coreProperties>
</file>